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1" sheetId="1" r:id="rId1"/>
    <sheet name="02" sheetId="2" r:id="rId2"/>
  </sheets>
  <definedNames/>
  <calcPr/>
  <webPublishing/>
</workbook>
</file>

<file path=xl/sharedStrings.xml><?xml version="1.0" encoding="utf-8"?>
<sst xmlns="http://schemas.openxmlformats.org/spreadsheetml/2006/main" count="1447" uniqueCount="549">
  <si>
    <t>ASPE10</t>
  </si>
  <si>
    <t>S</t>
  </si>
  <si>
    <t>Firma: ÚDRŽBA SILNIC Královéhradeckého kraje a.s.</t>
  </si>
  <si>
    <t>Soupis prací objektu</t>
  </si>
  <si>
    <t xml:space="preserve">Stavba: </t>
  </si>
  <si>
    <t>329 37</t>
  </si>
  <si>
    <t>Most ev. č. 32329-8 Kosice_neoceněný</t>
  </si>
  <si>
    <t>O</t>
  </si>
  <si>
    <t>Rozpočet:</t>
  </si>
  <si>
    <t>0,00</t>
  </si>
  <si>
    <t>15,00</t>
  </si>
  <si>
    <t>21,00</t>
  </si>
  <si>
    <t>3</t>
  </si>
  <si>
    <t>2</t>
  </si>
  <si>
    <t>01</t>
  </si>
  <si>
    <t>SO 181 Přechodné dopravní opatření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</si>
  <si>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</si>
  <si>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</si>
  <si>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</si>
  <si>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</si>
  <si>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</si>
  <si>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</si>
  <si>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</si>
  <si>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</si>
  <si>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</si>
  <si>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</si>
  <si>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</si>
  <si>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</si>
  <si>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</si>
  <si>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</si>
  <si>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</si>
  <si>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</si>
  <si>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</si>
  <si>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</si>
  <si>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</si>
  <si>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</si>
  <si>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</si>
  <si>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</si>
  <si>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</si>
  <si>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</si>
  <si>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</si>
  <si>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DIO  
Zajištění provozu v průběhu výstavby - objízdné trasy, jakým koli způsobem (světelná sign., řízení proškolenými osobami, použití provizorního dopr.značení) dle stanovení schváleného příslušnými úřady vč.PD pro stanovení objízdných tras a projednání s příslušnými úřady.  
Pevná cena</t>
  </si>
  <si>
    <t>VV</t>
  </si>
  <si>
    <t>TS</t>
  </si>
  <si>
    <t>zahrnuje veškeré náklady spojené s objednatelem požadovanými zařízeními</t>
  </si>
  <si>
    <t>Ostatní konstrukce a práce</t>
  </si>
  <si>
    <t>914132</t>
  </si>
  <si>
    <t>DOPRAVNÍ ZNAČKY ZÁKLADNÍ VELIKOSTI OCELOVÉ FÓLIE TŘ 2 - MONTÁŽ S PŘEMÍSTĚNÍM</t>
  </si>
  <si>
    <t>KUS</t>
  </si>
  <si>
    <t>dočasné dopravní značení</t>
  </si>
  <si>
    <t>B1 2 ks 
E13 2 ks 
IS11 b 5 ks 
E3a 4 ks 
IP 10a 2 ks 
Z2 1 ks 
2+2+5+4+2+1=16,000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</si>
  <si>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</si>
  <si>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</si>
  <si>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</si>
  <si>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</si>
  <si>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914412</t>
  </si>
  <si>
    <t>DOPRAVNÍ ZNAČKY 100X150CM OCELOVÉ - MONTÁŽ S PŘEMÍSTĚNÍM</t>
  </si>
  <si>
    <t>IZ 8a 2 ks</t>
  </si>
  <si>
    <t>914413</t>
  </si>
  <si>
    <t>DOPRAVNÍ ZNAČKY 100X150CM OCELOVÉ - DEMONTÁŽ</t>
  </si>
  <si>
    <t>R914139</t>
  </si>
  <si>
    <t>DOPRAV ZNAČKY ZÁKLAD VEL OCEL FÓLIE TŘ 2 - NÁJEMNÉ</t>
  </si>
  <si>
    <t>SOUBOR</t>
  </si>
  <si>
    <t>16 ks</t>
  </si>
  <si>
    <t>položka zahrnuje sazbu za pronájem dopravních značek a zařízení, cena je určena jako součin počtu značek a počtu dní použití</t>
  </si>
  <si>
    <t>7</t>
  </si>
  <si>
    <t>R914419</t>
  </si>
  <si>
    <t>DOPRAV ZNAČKY 100X150CM OCEL - NÁJEMNÉ</t>
  </si>
  <si>
    <t>2 ks</t>
  </si>
  <si>
    <t>02</t>
  </si>
  <si>
    <t>SO 201 Most ev. č. 32329-8 Kosice</t>
  </si>
  <si>
    <t>014102</t>
  </si>
  <si>
    <t>POPLATKY ZA SKLÁDKU</t>
  </si>
  <si>
    <t>T</t>
  </si>
  <si>
    <t>Poplatky za uložení zemin a přebytků výkopku - přebytek zeminy nevhodné v rámci bilance stavebního objektu.</t>
  </si>
  <si>
    <t>Položka 131738  
442,88=442.880 [A]  
Položka 132738  
4,488=4.488 [B]  
Svahová křídla  
-21=-21.000 [C]  
Celkem: A+B+C=426.368 [D] 
426,368*1,8=767,462 [A]</t>
  </si>
  <si>
    <t>zahrnuje veškeré poplatky provozovateli skládky související s uložením odpadu na skládce.</t>
  </si>
  <si>
    <t>a</t>
  </si>
  <si>
    <t>poplatky za uložení materiálů s obsahem asfaltů</t>
  </si>
  <si>
    <t>Položka 113338  
65,418=65.418 [A]  
65,418*2,2=143,920 [A]t</t>
  </si>
  <si>
    <t>b</t>
  </si>
  <si>
    <t>poplatky za uložení stavebních sutí a kamene</t>
  </si>
  <si>
    <t>(109,029+5,625)*2=229,308 [A] 
(32,835+22,259)*2,4=132,226 [B] 
8,756*2,5=21,890 [G] 
229,308+132,226+21,89=383,424 [H]</t>
  </si>
  <si>
    <t>014131.2</t>
  </si>
  <si>
    <t>POPLATKY ZA SKLÁDKU TYP S-NO (NEBEZPEČNÝ ODPAD)</t>
  </si>
  <si>
    <t>poplatky za uložení materiálů s obsahem asfaltové nebo dehtové izolace</t>
  </si>
  <si>
    <t>Položka 97817  
27,42*0,005=0.137 [A]</t>
  </si>
  <si>
    <t>014132</t>
  </si>
  <si>
    <t>poplatky za uložení sedimentů z koryta</t>
  </si>
  <si>
    <t>Položka 12960  
37,925=37.925 [A] 
37,925*1,8=68,265 [A]</t>
  </si>
  <si>
    <t>02730</t>
  </si>
  <si>
    <t>POMOC PRÁCE ZŘÍZ NEBO ZAJIŠŤ OCHRANU INŽENÝRSKÝCH SÍTÍ</t>
  </si>
  <si>
    <t>Zahrnuje náklady na veškeré nutné ochrany a oprávněně požadovaná opatření vlastníkem dotčené inženýrské sítě a případné další související práce na    
obnažených nebo jiným způsobem dotčených inženýrských sítí.    
Vytyčení, případné sondy, zajištění před stavebními pracemi po dobu výstavby SO.  
PEVNÁ CENA</t>
  </si>
  <si>
    <t>02910</t>
  </si>
  <si>
    <t>OSTATNÍ POŽADAVKY - ZEMĚMĚŘIČSKÁ MĚŘENÍ</t>
  </si>
  <si>
    <t>Zaměření skutečného provedení díla ke kolaudaci stavby v délce stavby.  
Elektronicky ve formátu dle zadávací dokumentace  
3 x tištěné paré + 1 x elektronicky  
vytyčovací práce + cena za vytyčení prostorové polohy stavby před jejím zahájením odborně způsobilými osobami. Kompletní geodetické práce na    
vytyčení vytyčovaných bodů definovaného objektu v rozsahu PD a TKP.    
cena za zaměření skutečného provedení stavby výškopisné i polohopisné     
celkem včetně ochrany vytyčovacích a vytyčovaných bodů    
cena za zpracování geometrického plánu potvrzeného katastrálním úřadem  
PEVNÁ CENA</t>
  </si>
  <si>
    <t>zahrnuje veškeré náklady spojené s objednatelem požadovanými pracemi</t>
  </si>
  <si>
    <t>8</t>
  </si>
  <si>
    <t>02920</t>
  </si>
  <si>
    <t>OSTATNÍ POŽADAVKY - OCHRANA ŽIVOTNÍHO PROSTŘEDÍ</t>
  </si>
  <si>
    <t>Chemický rozbor sedimentů v korytě vodního toku pro upřesnění druhu odpadu a určení způsobu skládkování materiálu. Zahrnuje vyhotovení protokolu ve 4 provedeních a v elektronické podobě na CD.  
PEVNÁ CENA</t>
  </si>
  <si>
    <t>029412</t>
  </si>
  <si>
    <t>OSTATNÍ POŽADAVKY - VYPRACOVÁNÍ MOSTNÍHO LISTU</t>
  </si>
  <si>
    <t>Celkem soubor prací dle SOD a ZOP akce v daném rozsahu, počtu.    
Mostní list na objekt mostu daného ev.č. včetně zadání do BMS nebo zadané evidence mostů objednatele dle SOD (vše dle ČSN 73 6220, 736221 a 736222).  
PEVNÁ CENA</t>
  </si>
  <si>
    <t>02943</t>
  </si>
  <si>
    <t>OSTATNÍ POŽADAVKY - VYPRACOVÁNÍ RDS</t>
  </si>
  <si>
    <t>Celkem soubor prací dle SOD a ZOP akce v daném rozsahu, počtu. Dokumentace bude projednána, odsouhlasena odevzdána v počtu a rozsahu definovaným ZOP a SOD.    
Cena za vypracování - RDS (realizační dokumentace stavby) tohoto stavebního objektu včetně projednání a odsouhlasení.  
PEVNÁ CENA</t>
  </si>
  <si>
    <t>11</t>
  </si>
  <si>
    <t>02944</t>
  </si>
  <si>
    <t>OSTAT POŽADAVKY - DOKUMENTACE SKUTEČ PROVEDENÍ V DIGIT FORMĚ</t>
  </si>
  <si>
    <t>Celkem soubor prací dle SOD a ZOP akce v daném rozsahu, počtu. Dokumentace bude projednána, odsouhlasena odevzdána v počtu a rozsahu definovaným ZOP a SOD.    
Cena za vypracování - DSPS (dokumentace skutečného provedení stavby) tohoto stavebního objektu včetně projednání a odsouhlasení.  
PEVNÁ CENA</t>
  </si>
  <si>
    <t>12</t>
  </si>
  <si>
    <t>02946</t>
  </si>
  <si>
    <t>OSTAT POŽADAVKY - FOTODOKUMENTACE</t>
  </si>
  <si>
    <t>Celkem soubor prací dle SOD a ZOP akce v daném rozsahu, počtu.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</si>
  <si>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</si>
  <si>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13</t>
  </si>
  <si>
    <t>02950</t>
  </si>
  <si>
    <t>OSTATNÍ POŽADAVKY - POSUDKY, KONTROLY, REVIZNÍ ZPRÁVY</t>
  </si>
  <si>
    <t>Kompletní práce a pasporty včetně souvisejících činností sloužící k ochraně sousedních pozemků a nemovitostí. Pasporty před zahájením prací, v průběhu realizace prací a po dokončení prací s vyhodnocením a projednáním.  
PEVNÁ CENA</t>
  </si>
  <si>
    <t>14</t>
  </si>
  <si>
    <t>02953</t>
  </si>
  <si>
    <t>OSTATNÍ POŽADAVKY - HLAVNÍ MOSTNÍ PROHLÍDKA</t>
  </si>
  <si>
    <t>Celkem soubor prací dle SOD a ZOP akce v daném rozsahu, počtu.    
1. HMP včetně zadání do BMS (vše dle ČSN 73 6220, 736221 a 736222), projednání a odsouhlasení.  Mostní objekt ze dvou samostatných mostních konstrukcí uvažován jako jeden most.  
PEVNÁ CENA</t>
  </si>
  <si>
    <t>položka zahrnuje :  
- úkony dle ČSN 73 6221  
- provedení hlavní mostní prohlídky oprávněnou fyzickou nebo právnickou osobou  
- vyhotovení záznamu (protokolu), který jednoznačně definuje stav mostu</t>
  </si>
  <si>
    <t>15</t>
  </si>
  <si>
    <t>02960</t>
  </si>
  <si>
    <t>OSTATNÍ POŽADAVKY - ODBORNÝ DOZOR</t>
  </si>
  <si>
    <t>Práce geotechnika na stavbě při zakládání mostního objektu.    
Geotechnický průzkum na stavbě při zakládání objektu dle TKP, ČSN a PD - kompletní práce dodavatele včetně vyhodnocení, zápisů, zpráv atp.  
PEVNÁ CENA</t>
  </si>
  <si>
    <t>zahrnuje veškeré náklady spojené s objednatelem požadovaným dozorem</t>
  </si>
  <si>
    <t>16</t>
  </si>
  <si>
    <t>029611</t>
  </si>
  <si>
    <t>OSTATNÍ POŽADAVKY - BOZP</t>
  </si>
  <si>
    <t>SOUPR</t>
  </si>
  <si>
    <t>Kompletní práce související s BOZP dle plánu BOZP v projektové dokumentaci DSP a pravidel BOZP a platných znění předpisů.    
Práce související s osvětlením staveniště, převedením pěších a pracovníků vně a přes staveniště, provizorní lávky, vodící prvky, zábradlí, pásky atp. Kompletní soubor činností souvisejících s BOZP na staveništi.  
PEVNÁ CENA</t>
  </si>
  <si>
    <t>17</t>
  </si>
  <si>
    <t>02991</t>
  </si>
  <si>
    <t>OSTATNÍ POŽADAVKY - INFORMAČNÍ TABULE</t>
  </si>
  <si>
    <t>náklady na zřízení informačních tabulí s údaji o stavbě s textem dle vzoru objednatele  
velkopošné reklamní panely v obou směrech provozu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</si>
  <si>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</si>
  <si>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Zemní práce</t>
  </si>
  <si>
    <t>18</t>
  </si>
  <si>
    <t>11120</t>
  </si>
  <si>
    <t>ODSTRANĚNÍ KŘOVIN</t>
  </si>
  <si>
    <t>M2</t>
  </si>
  <si>
    <t>10*2=20,000 [A]</t>
  </si>
  <si>
    <t>odstranění křovin a stromů do průměru 100 mm  
doprava dřevin bez ohledu na vzdálenost  
spálení na hromadách nebo štěpkování</t>
  </si>
  <si>
    <t>19</t>
  </si>
  <si>
    <t>113328</t>
  </si>
  <si>
    <t>ODSTRAN PODKL ZPEVNĚNÝCH PLOCH Z KAMENIVA NESTMEL,</t>
  </si>
  <si>
    <t>M3</t>
  </si>
  <si>
    <t>Odstranění podkladu vozovek z kameniva nestmeleného.    
Zhotovitel v ceně zohlední skutečné náklkady na dopravu na místo uložení.</t>
  </si>
  <si>
    <t>Stávající vozovka  
(70-2,905)*6,5*0,25=109,029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</si>
  <si>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</si>
  <si>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20</t>
  </si>
  <si>
    <t>113338</t>
  </si>
  <si>
    <t>ODSTRAN PODKL ZPEVNĚNÝCH PLOCH S ASFALT POJIVEM,</t>
  </si>
  <si>
    <t>Kompletní odstranění podkladních asfaltových vrstev.  
Zhotovitel v ceně zohlední skutečné náklkady na dopravu na místo uložení.</t>
  </si>
  <si>
    <t>Stávající vozovka  
(70-2,905)*6,5*0,15=65.418 [A]</t>
  </si>
  <si>
    <t>21</t>
  </si>
  <si>
    <t>11372</t>
  </si>
  <si>
    <t>FRÉZOVÁNÍ ZPEVNĚNÝCH PLOCH ASFALTOVÝCH</t>
  </si>
  <si>
    <t>Zhotovitel v ceně zohlední možnost zpětného využití vyfrézovaného materiálu na stavbě</t>
  </si>
  <si>
    <t>Stávající vozovka  
70*6,5*0,1=45.500  
Náběhy k panelům 
(15*6,5*0,075)*2=14,625 
Celkem 
45,500+14,625=60,125 [A]</t>
  </si>
  <si>
    <t>22</t>
  </si>
  <si>
    <t>11511</t>
  </si>
  <si>
    <t>ČERPÁNÍ VODY DO 500 L/MIN</t>
  </si>
  <si>
    <t>HOD</t>
  </si>
  <si>
    <t>24*20=480,000 [A]</t>
  </si>
  <si>
    <t>Položka čerpání vody na povrchu zahrnuje i potrubí, pohotovost záložní čerpací soupravy a zřízení čerpací jímky. Součástí položky je také následná demontáž a likvidace těchto zařízení</t>
  </si>
  <si>
    <t>23</t>
  </si>
  <si>
    <t>11525</t>
  </si>
  <si>
    <t>PŘEVEDENÍ VODY POTRUBÍM DN 600 NEBO ŽLABY R.O. DO 2,0M</t>
  </si>
  <si>
    <t>M</t>
  </si>
  <si>
    <t>28=28.000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</si>
  <si>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</si>
  <si>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24</t>
  </si>
  <si>
    <t>121104</t>
  </si>
  <si>
    <t>SEJMUTÍ ORNICE NEBO LESNÍ PŮDY</t>
  </si>
  <si>
    <t>Včetně odvozu na mezideponii v režii zhotovitele.</t>
  </si>
  <si>
    <t>10*3*0,15*4=18.000 [A]</t>
  </si>
  <si>
    <t>položka zahrnuje sejmutí ornice bez ohledu na tloušťku vrstvy a její vodorovnou dopravu  
nezahrnuje uložení na trvalou skládku</t>
  </si>
  <si>
    <t>25</t>
  </si>
  <si>
    <t>12573</t>
  </si>
  <si>
    <t>VYKOPÁVKY ZE ZEMNÍKŮ A SKLÁDEK TŘ. I</t>
  </si>
  <si>
    <t>Vytěžení zeminy z mezideponie na stavbě.  
Naložení ornice 18=18.000 [A]  
Svahová křídla 21=21.000 [B]  
Celkem: A+B=39.000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</si>
  <si>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</si>
  <si>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26</t>
  </si>
  <si>
    <t>12960</t>
  </si>
  <si>
    <t>ČIŠTĚNÍ VODOTEČÍ A MELIORAČ KANÁLŮ OD NÁNOSŮ</t>
  </si>
  <si>
    <t>Vyčištění koryta.    
Odvoz na trvalou skládku do dodavatelem určené vzdálenosti</t>
  </si>
  <si>
    <t>Vtok  
10*(1,6+0,54+1,88)*0,5=20.100 [A]  
Výtok  
10*(1,82+1,745)*0,5=17.825 [B]  
Celkem: A+B=37.925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</si>
  <si>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</si>
  <si>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27</t>
  </si>
  <si>
    <t>131738</t>
  </si>
  <si>
    <t>HLOUBENÍ JAM ZAPAŽ I NEPAŽ TŘ. I, ODVOZ DO 20 KM</t>
  </si>
  <si>
    <t>Včetně odvozu na mezideponii v režii zhotovitele nebo trvalou skládku do dodavatelem určené vzdálenosti dle vhodnosti materiálu pro další použití na stavbě.  
ZHOTOVITEL V CENĚ ZOHLEDNÍ SKUTEČNÉ NÁKLADY NA DOPRAVU NA MÍSTO ULOŽENÍ.</t>
  </si>
  <si>
    <t>Stavební jáma  
(10*((3,4+5,5)/2)*2,2)*2=195.800 [A]  
2,6*0,95*11,7=28.899 [B]  
3,5*4*3,5*2,2=107.800 [C]  
Výměna podloží  
3,5*0,5*(6+6+3,5*4)=45.500 [D]  
Odstranění stávající krajnice  
(70-4,015)*0,49=32.333 [E]  
(70-3,575)*0,49=32.548 [F]  
Celkem: A+B+C+D+E+F=442.880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</si>
  <si>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</si>
  <si>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28</t>
  </si>
  <si>
    <t>132738</t>
  </si>
  <si>
    <t>HLOUBENÍ RÝH ŠÍŘ DO 2M PAŽ I NEPAŽ TŘ. I, ODVOZ DO 20 KM</t>
  </si>
  <si>
    <t>Rýha pro betonový práh  
Vtok  
(8,5+0,5+0,5)*0,3*0,8=2.280 [A]  
Výtok  
(8,2+0,5+0,5)*0,3*0,8=2.208 [B]  
Celkem: A+B=4.488 [C]</t>
  </si>
  <si>
    <t>29</t>
  </si>
  <si>
    <t>17120</t>
  </si>
  <si>
    <t>ULOŽENÍ SYPANINY DO NÁSYPŮ A NA SKLÁDKY BEZ ZHUTNĚNÍ</t>
  </si>
  <si>
    <t>Uložení na trvalé skládky nebo mezideponie.</t>
  </si>
  <si>
    <t>Položka 113328 
104,668=104.668 [A]  
Položka 113338  
65,418=65.418 [B]  
Položka 11372E  
Položka 121104  
18=18.000 [D]  
Položka 12960  
37,925=37.925 [E]  
Položka 131738  
442,88=442.880 [F]  
Položka 132738  
4,488=4.488 [G]  
Celkem: A+B+D+E+F+G=673,379 [H]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</si>
  <si>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</si>
  <si>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30</t>
  </si>
  <si>
    <t>17411</t>
  </si>
  <si>
    <t>ZÁSYP JAM A RÝH ZEMINOU SE ZHUTNĚNÍM</t>
  </si>
  <si>
    <t>Dosypání svahových křídel  
5,25*4=21.000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</si>
  <si>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</si>
  <si>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31</t>
  </si>
  <si>
    <t>17581</t>
  </si>
  <si>
    <t>OBSYP POTRUBÍ A OBJEKTŮ Z NAKUPOVANÝCH MATERIÁLŮ</t>
  </si>
  <si>
    <t>viz výkres C.1.6.</t>
  </si>
  <si>
    <t>Zásyp za základem  
(6,5*2*1,25)*2=32.500 [A]  
(2,5*2*1,25)*4=25.000 [B]  
Celkem: A+B=57.500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</si>
  <si>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</si>
  <si>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32</t>
  </si>
  <si>
    <t>18110</t>
  </si>
  <si>
    <t>ÚPRAVA PLÁNĚ SE ZHUTNĚNÍM V HORNINĚ TŘ. I</t>
  </si>
  <si>
    <t>Vozovka  
(70-6,2)*(6,5+1,5+1,5)=606.100 [A]  
Základová spára  
9,5*8,14=77.330 [B]  
Celkem: A+B=683.430 [C]</t>
  </si>
  <si>
    <t>položka zahrnuje úpravu pláně včetně vyrovnání výškových rozdílů. Míru zhutnění určuje projekt.</t>
  </si>
  <si>
    <t>33</t>
  </si>
  <si>
    <t>18130</t>
  </si>
  <si>
    <t>ÚPRAVA PLÁNĚ BEZ ZHUTNĚNÍ</t>
  </si>
  <si>
    <t>Úprava svahu  
6*3*4=72.000 [A]  
(70-6,2)*1,5*2=191.400 [B]  
Celkem: A+B=263.400 [C]</t>
  </si>
  <si>
    <t>položka zahrnuje úpravu pláně včetně vyrovnání výškových rozdílů</t>
  </si>
  <si>
    <t>34</t>
  </si>
  <si>
    <t>18222</t>
  </si>
  <si>
    <t>ROZPROSTŘENÍ ORNICE VE SVAHU V TL DO 0,15M</t>
  </si>
  <si>
    <t>Včetně nákupu chybějící ornice</t>
  </si>
  <si>
    <t>6*3*4=72.000 [A]  
(70-6,2)*1,5*2=191.400 [B]  
Celkem: A+B=263.400 [C]</t>
  </si>
  <si>
    <t>položka zahrnuje:  
nutné přemístění ornice z dočasných skládek vzdálených do 50m  
rozprostření ornice v předepsané tloušťce ve svahu přes 1:5</t>
  </si>
  <si>
    <t>35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</si>
  <si>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</si>
  <si>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</si>
  <si>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</si>
  <si>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36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</si>
  <si>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</si>
  <si>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</si>
  <si>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</si>
  <si>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Základy</t>
  </si>
  <si>
    <t>37</t>
  </si>
  <si>
    <t>21151</t>
  </si>
  <si>
    <t>SANAČNÍ ŽEBRA Z LOMOVÉHO KAMENE</t>
  </si>
  <si>
    <t>LK 250 mm</t>
  </si>
  <si>
    <t>Výměna podloží pod základy  
3,5*0,25*(6+6+3,5*4)=22.750 [A]  
Sanace pro založení skruže  
4,1*0,25*10=10.250 [B]  
Celkem: A+B=33.000 [C]</t>
  </si>
  <si>
    <t>položka zahrnuje dodávku předepsaného lomového kamene, mimostaveništní a vnitrostaveništní dopravu a jeho uložení není-li v zadávací dokumentaci uvedeno jinak, jedná se o nakupovaný materiál</t>
  </si>
  <si>
    <t>38</t>
  </si>
  <si>
    <t>21263</t>
  </si>
  <si>
    <t>TRATIVODY KOMPLET Z TRUB Z PLAST HMOT DN DO 150MM</t>
  </si>
  <si>
    <t>7,5*2=15.000 [A]  
3*4=12.000 [B]  
Celkem: A+B=27.000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</si>
  <si>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</si>
  <si>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39</t>
  </si>
  <si>
    <t>21331</t>
  </si>
  <si>
    <t>DRENÁŽNÍ VRSTVY Z BETONU MEZEROVITÉHO (DRENÁŽNÍHO)</t>
  </si>
  <si>
    <t>Obetonování drenáže   
7,5*2*0,3*0,3=1.350 [A]  
3*4*0,3*0,3=1.080 [B]  
Celkem: A+B=2.430 [C]</t>
  </si>
  <si>
    <t>Položka zahrnuje:  
- dodávku předepsaného materiálu pro drenážní vrstvu, včetně mimostaveništní a vnitrostaveništní dopravy  
- provedení drenážní vrstvy předepsaných rozměrů a předepsaného tvaru</t>
  </si>
  <si>
    <t>40</t>
  </si>
  <si>
    <t>23668</t>
  </si>
  <si>
    <t>TĚSNĚNÍ HRADÍCÍCH STĚN ZE ZEMIN DOČASNÉ VČETNĚ ODSTRANĚNÍ</t>
  </si>
  <si>
    <t>Položka obsahuje zřízení, udržování a odstranění příčných těsnících hrázek (včetně poplatků za skládku příslušného materiálu) v korytě vodního toku.    
Přesný tvar, poloha a skladba hrázek v režii zhotovitele.</t>
  </si>
  <si>
    <t>(4,0*2*1)*2=16.000 [A]</t>
  </si>
  <si>
    <t>položka zahrnuje zřízení těsnění ze zemin, jeho údržbu během trvání jeho funkce, odstranění a odvoz dle zadávací dokumentace</t>
  </si>
  <si>
    <t>41</t>
  </si>
  <si>
    <t>272325</t>
  </si>
  <si>
    <t>ZÁKLADY ZE ŽELEZOBETONU DO C30/37 (B37)</t>
  </si>
  <si>
    <t>Beton C 30/37 XF2</t>
  </si>
  <si>
    <t>O1   
(7,54+0,45+0,45)*1,5*0,5=6.330 [A]  
O2  
(7,54+0,45+0,45)*1,5*0,5=6.330 [B]  
Křídlo I.  
2,5*1,1*0,5=1.375 [C]  
Křídlo II.  
2,55*1,1*0,5=1.403 [D]  
Křídlo III.  
2,6*1,1*0,5=1.430 [E]  
Křídlo IV.  
2,55*1,1*0,5=1.403 [F]  
Celkem: A+B+C+D+E+F=18.271 [G]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</si>
  <si>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</si>
  <si>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42</t>
  </si>
  <si>
    <t>272365</t>
  </si>
  <si>
    <t>VÝZTUŽ ZÁKLADŮ Z OCELI 10505, B500B</t>
  </si>
  <si>
    <t>18,271*0,12=2.193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</si>
  <si>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</si>
  <si>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43</t>
  </si>
  <si>
    <t>28997</t>
  </si>
  <si>
    <t>OPLÁŠTĚNÍ (ZPEVNĚNÍ) Z GEOTEXTILIE A GEOMŘÍŽOVIN</t>
  </si>
  <si>
    <t>Ochrana těsnící fólie  
(3,2*7,5*2)*2=96.000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</si>
  <si>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</si>
  <si>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44</t>
  </si>
  <si>
    <t>28999</t>
  </si>
  <si>
    <t>OPLÁŠTĚNÍ (ZPEVNĚNÍ) Z FÓLIE</t>
  </si>
  <si>
    <t>Těsnící fólie s dle požadavků ČSN 73 6244 v přechodových oblastech</t>
  </si>
  <si>
    <t>3,2*7,5*2=48.000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</si>
  <si>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</si>
  <si>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</si>
  <si>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45</t>
  </si>
  <si>
    <t>31717</t>
  </si>
  <si>
    <t>KOVOVÉ KONSTRUKCE PRO KOTVENÍ ŘÍMSY</t>
  </si>
  <si>
    <t>KG</t>
  </si>
  <si>
    <t>Kompletní konstrukce kotvení říms vč. dodávky, PKO, vrtů, vlepení</t>
  </si>
  <si>
    <t>25*2*6=300.000 [A]</t>
  </si>
  <si>
    <t>Položka zahrnuje dodávku (výrobu) kotevního prvku předepsaného tvaru a jeho osazení do předepsané polohy včetně nezbytných prací (vrty, zálivky apod.)</t>
  </si>
  <si>
    <t>46</t>
  </si>
  <si>
    <t>317325</t>
  </si>
  <si>
    <t>ŘÍMSY ZE ŽELEZOBETONU DO C30/37 (B37)</t>
  </si>
  <si>
    <t>C 30/37 XF4</t>
  </si>
  <si>
    <t>Vtok  
12,3*0,3*0,33=1.218 [A]  
12,3*0,22*0,8=2.165 [B]  
Výtok  
12,3*0,3*0,33=1.218 [C]  
12,3*0,22*0,8=2.165 [D]  
Celkem: A+B+C+D=6.766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</si>
  <si>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</si>
  <si>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47</t>
  </si>
  <si>
    <t>317365</t>
  </si>
  <si>
    <t>VÝZTUŽ ŘÍMS Z OCELI 10505, B500B</t>
  </si>
  <si>
    <t>6,766*0,18=1.218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</si>
  <si>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</si>
  <si>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48</t>
  </si>
  <si>
    <t>318952</t>
  </si>
  <si>
    <t>ZDI ODDĚLOVACÍ A OHRADNÍ ZE DŘEVA TVRDÉHO</t>
  </si>
  <si>
    <t>Kulatina k zajištění průchodnosti drobných živočichů</t>
  </si>
  <si>
    <t>Kulatina, tvrdé dřevo, kotveno do opěry mostu  
8,14*0,15*0,15*3,14=0.575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</si>
  <si>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úpravy dřeva pro zlepšení jeho užitných vlastností (impregnace, zpevňování a pod.),  
- zvláštní spojovací prostředky, rozebíratelnost konstrukce,</t>
  </si>
  <si>
    <t>49</t>
  </si>
  <si>
    <t>333325</t>
  </si>
  <si>
    <t>MOSTNÍ OPĚRY A KŘÍDLA ZE ŽELEZOVÉHO BETONU DO C30/37 (B37)</t>
  </si>
  <si>
    <t>C 30/37-XF2</t>
  </si>
  <si>
    <t>O1  
7,54*1,47*0,6=6.650 [A]  
O2  
7,54*1,47*0,6=6.650 [B]  
Křídla  
4*(3*1,99*0,5)=11.940 [C]  
Celkem: A+B+C=25.240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</si>
  <si>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</si>
  <si>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</t>
  </si>
  <si>
    <t>33336</t>
  </si>
  <si>
    <t>VÝZTUŽ MOST OPĚR A KŘÍDEL Z OCELI</t>
  </si>
  <si>
    <t>25,24*0,15=3.786 [A]</t>
  </si>
  <si>
    <t>Vodorovné konstrukce</t>
  </si>
  <si>
    <t>51</t>
  </si>
  <si>
    <t>421325</t>
  </si>
  <si>
    <t>MOSTNÍ NOSNÉ DESKOVÉ KONSTRUKCE ZE ŽELEZOBETONU C30/37</t>
  </si>
  <si>
    <t>C 30/37 XF2</t>
  </si>
  <si>
    <t>7,54*6,2*0,3275=15.310 [A]  
(7,54*0,5*0,1)*2=0.754 [B]  
Celkem: A+B=16.064 [C]</t>
  </si>
  <si>
    <t>52</t>
  </si>
  <si>
    <t>421365</t>
  </si>
  <si>
    <t>VÝZTUŽ MOSTNÍ DESKOVÉ KONSTRUKCE Z OCELI 10505, B500B</t>
  </si>
  <si>
    <t>16,064*0,19=3.052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</si>
  <si>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</si>
  <si>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53</t>
  </si>
  <si>
    <t>451311</t>
  </si>
  <si>
    <t>PODKL A VÝPLŇ VRSTVY Z PROST BET DO C8/10</t>
  </si>
  <si>
    <t>beton C8/10-X0</t>
  </si>
  <si>
    <t>PB pod rubovou drenáž  
7,5*2*0,3*0,65=2.925 [A]  
3*4*0,3*0,65=2.340 [B]  
Celkem: A+B=5.265 [C]</t>
  </si>
  <si>
    <t>54</t>
  </si>
  <si>
    <t>451314</t>
  </si>
  <si>
    <t>PODKLADNÍ A VÝPLŇOVÉ VRSTVY Z PROSTÉHO BETONU C25/30</t>
  </si>
  <si>
    <t>beton C20/25 XF3</t>
  </si>
  <si>
    <t>PB O1  
(7,54+0,9+0,4)*1,9*0,15=2.519 [A]  
PB O2  
(7,54+0,9+0,4)*1,9*0,15=2.519 [B]  
Křídlo I.  
2,7*1,5*0,15=0.608 [C]  
Křídlo II.  
2,75*1,5*0,15=0.619 [D]  
Křídlo III.  
2,8*1,5*0,15=0.630 [E]  
Křídlo IV.  
2,75*1,5*0,15=0.619 [F]  
Dlažba  
5*10,7*0,2=10.700 [G]  
2,5*0,65*4*0,2=1.300 [H]  
Rampové napojení říms - dlažba  
1,9*0,55*4*0,15=0.627 [I]  
Celkem: A+B+C+D+E+F+G+H+I=20.141 [J]</t>
  </si>
  <si>
    <t>55</t>
  </si>
  <si>
    <t>45152</t>
  </si>
  <si>
    <t>PODKLADNÍ A VÝPLŇOVÉ VRSTVY Z KAMENIVA DRCENÉHO</t>
  </si>
  <si>
    <t>ŠD 0/32</t>
  </si>
  <si>
    <t>Výměna podloží pod základy  
3,5*0,25*(6+6+3,5*4)=22.750 [A]  
Sanace pro založení skruže  
4,1*0,35*10=14.350 [B]  
Celkem: A+B=37.100 [C]</t>
  </si>
  <si>
    <t>položka zahrnuje dodávku předepsaného kameniva, mimostaveništní a vnitrostaveništní dopravu a jeho uložení  
není-li v zadávací dokumentaci uvedeno jinak, jedná se o nakupovaný materiál</t>
  </si>
  <si>
    <t>56</t>
  </si>
  <si>
    <t>45160</t>
  </si>
  <si>
    <t>PODKL A VÝPLŇ VRSTVY Z MEZEROVITÉHO BETONU</t>
  </si>
  <si>
    <t>Přechodový klín  
(6,5*3,7*0,5)*2=24.050 [A]</t>
  </si>
  <si>
    <t>Položka zahrnuje dodávku mezerovitého betonu a jeho uložení se zhutněním, včetně mimostaveništní a vnitrostaveništní dopravy (rovněž přesuny)</t>
  </si>
  <si>
    <t>57</t>
  </si>
  <si>
    <t>45734</t>
  </si>
  <si>
    <t>VYROVNÁVACÍ A SPÁD BETON ZVLÁŠTNÍ (PLASTBETON)</t>
  </si>
  <si>
    <t>Pod patní desky zábradlí</t>
  </si>
  <si>
    <t>Pod patní desky zábradlí  
(0,25*0,25*7*2)*0,02=0.018 [A]</t>
  </si>
  <si>
    <t>položka zahrnuje:  
- dodání zvláštního betonu (plastbetonu) předepsané kvality a jeho rozprostření v předepsané tloušťce a v předepsaném tvaru</t>
  </si>
  <si>
    <t>58</t>
  </si>
  <si>
    <t>458523</t>
  </si>
  <si>
    <t>VÝPLŇ ZA OPĚRAMI A ZDMI Z KAMENIVA DRCENÉHO, INDEX ZHUTNĚNÍ ID DO 0,9</t>
  </si>
  <si>
    <t>Ochranný zásyp drenáže s drenážní funkcí  
29*0,12=3.480 [A]  
Zásyp za opěrou  
(6,5*0,4*3)*2=15.600 [B]  
Celkem: A+B=19.080 [C]</t>
  </si>
  <si>
    <t>59</t>
  </si>
  <si>
    <t>461314</t>
  </si>
  <si>
    <t>PATKY Z PROSTÉHO BETONU C25/30</t>
  </si>
  <si>
    <t>Betonový práh  
6,5*2*0,85*0,3=3.315 [A]  
Vtok  
(8,5+0,5+0,5)*0,3*0,8=2.280 [B]  
Výtok  
(8,2+0,5+0,5)*0,3*0,8=2.208 [C]  
Celkem: A+B+C=7.803 [D]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</si>
  <si>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</si>
  <si>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60</t>
  </si>
  <si>
    <t>465512</t>
  </si>
  <si>
    <t>DLAŽBY Z LOMOVÉHO KAMENE NA MC</t>
  </si>
  <si>
    <t>5*10,7*0,25=13.375 [A]  
(2,5*0,65*4)*0,25=1.625 [B]  
Rampové napojení říms  
1,9*0,55*4*0,15=0.627 [C]  
Celkem: A+B+C=15.627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</si>
  <si>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</si>
  <si>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</si>
  <si>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61</t>
  </si>
  <si>
    <t>56330</t>
  </si>
  <si>
    <t>VOZOVKOVÉ VRSTVY ZE ŠTĚRKODRTI</t>
  </si>
  <si>
    <t>Podkladní vrstva ŠDa tl. 150 mm  
Podkladní vrstva ŠDa tl. 200 mm</t>
  </si>
  <si>
    <t>(70-6,2)*(6,5+1,5+1,5)*0,15=90,915(A) 
(70-6,2)*(6,5+1+1)*0,20=108,46(B) 
Vyrovnání sklonu  
(70-6,2)*0,012*9,5=7.273 [C]  
Celkem: A+B+C=206,648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</si>
  <si>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</si>
  <si>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62</t>
  </si>
  <si>
    <t>56930</t>
  </si>
  <si>
    <t>ZPEVNĚNÍ KRAJNIC ZE ŠTĚRKODRTI</t>
  </si>
  <si>
    <t>Dosypání krajnic  
(70-16,3)*2*1*0,09=9.666 [A]</t>
  </si>
  <si>
    <t>- dodání kameniva předepsané kvality a zrnitosti  
- rozprostření a zhutnění vrstvy v předepsané tloušťce  
- zřízení vrstvy bez rozlišení šířky, pokládání vrstvy po etapách</t>
  </si>
  <si>
    <t>63</t>
  </si>
  <si>
    <t>56962</t>
  </si>
  <si>
    <t>ZPEVNĚNÍ KRAJNIC Z RECYKLOVANÉHO MATERIÁLU TL DO 100MM</t>
  </si>
  <si>
    <t>(70-16,3)*2*1=107.400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</si>
  <si>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</si>
  <si>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64</t>
  </si>
  <si>
    <t>572123</t>
  </si>
  <si>
    <t>INFILTRAČNÍ POSTŘIK Z EMULZE DO 1,0KG/M2</t>
  </si>
  <si>
    <t>(70-6,2)*6,88=438.944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</si>
  <si>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</si>
  <si>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65</t>
  </si>
  <si>
    <t>572213</t>
  </si>
  <si>
    <t>SPOJOVACÍ POSTŘIK Z EMULZE DO 0,5KG/M2</t>
  </si>
  <si>
    <t>(70-6,2)*6,72=428.736 [A]  
(70-6,2)*6,6=421.080 [B]  
6,2*6,5=40.300 [C]  
Celkem: A+B+C=890.116 [D]</t>
  </si>
  <si>
    <t>66</t>
  </si>
  <si>
    <t>574A44</t>
  </si>
  <si>
    <t>ASFALTOVÝ BETON PRO OBRUSNÉ VRSTVY ACO 11+, 11S TL. 50MM</t>
  </si>
  <si>
    <t>70*6,5=455.000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</si>
  <si>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</si>
  <si>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67</t>
  </si>
  <si>
    <t>574C56</t>
  </si>
  <si>
    <t>ASFALTOVÝ BETON PRO LOŽNÍ VRSTVY ACL 16+, 16S TL. 60MM</t>
  </si>
  <si>
    <t>(70-6,2)*6,72=428.736 [A]</t>
  </si>
  <si>
    <t>68</t>
  </si>
  <si>
    <t>574E88</t>
  </si>
  <si>
    <t>ASFALTOVÝ BETON PRO PODKLADNÍ VRSTVY ACP 22+, 22S TL. 90MM</t>
  </si>
  <si>
    <t>69</t>
  </si>
  <si>
    <t>575C53</t>
  </si>
  <si>
    <t>LITÝ ASFALT MA IV (OCHRANA MOSTNÍ IZOLACE) 11 TL. 40MM</t>
  </si>
  <si>
    <t>6,2*6,54=40.548 [A]</t>
  </si>
  <si>
    <t>Přidružená stavební výroba</t>
  </si>
  <si>
    <t>70</t>
  </si>
  <si>
    <t>711111</t>
  </si>
  <si>
    <t>IZOLACE BĚŽNÝCH KONSTRUKCÍ PROTI ZEMNÍ VLHKOSTI ASFALTOVÝMI NÁTĚRY</t>
  </si>
  <si>
    <t>O1  
(3,535+0,75+7,54+0,75+3,675)*1,45=23.563 [A]  
(0,5+3,3+6,5+3,3+0,5)*2,94=41.454 [B]  
O2  
(3,645+0,75+7,54+0,75+3,56)*1,45=23.555 [C]  
(0,5+3,3+6,5+3,3+0,5)*2,94=41.454 [D]  
Křídla  
(1,4*3,2)*4=17.920 [E]  
Celkem: A+B+C+D+E=147.946 [F]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</si>
  <si>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</si>
  <si>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</t>
  </si>
  <si>
    <t>711412</t>
  </si>
  <si>
    <t>IZOLACE MOSTOVEK CELOPLOŠNÁ ASFALTOVÝMI PÁSY</t>
  </si>
  <si>
    <t>O1  
6,5*(1,99+0,45)=15.860 [A]  
O2  
6,5*(1,99+0,45)=15.860 [B]  
Křídla  
(3,5*(1,99+0,45))*4=34.160 [C]  
Celkem: A+B+C=65.880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</si>
  <si>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</si>
  <si>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72</t>
  </si>
  <si>
    <t>711432</t>
  </si>
  <si>
    <t>IZOLACE MOSTOVEK POD ŘÍMSOU ASFALTOVÝMI PÁSY</t>
  </si>
  <si>
    <t>Ochrana pod římsami asfaltovými pásy s Al-vložkou</t>
  </si>
  <si>
    <t>12,3*0,5*2=12.300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</si>
  <si>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</si>
  <si>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73</t>
  </si>
  <si>
    <t>711442</t>
  </si>
  <si>
    <t>IZOLACE MOSTOVEK CELOPLOŠNÁ ASFALTOVÝMI PÁSY S PEČETÍCÍ VRSTVOU</t>
  </si>
  <si>
    <t>7,54*6,2=46.748 [A]</t>
  </si>
  <si>
    <t>74</t>
  </si>
  <si>
    <t>711519</t>
  </si>
  <si>
    <t>OCHRANA IZOLACE PODZEMNÍCH OBJEKTŮ TEXTILIÍ</t>
  </si>
  <si>
    <t>položka zahrnuje:  
- dodání  předepsaného ochranného materiálu  
- zřízení ochrany izolace</t>
  </si>
  <si>
    <t>75</t>
  </si>
  <si>
    <t>78384</t>
  </si>
  <si>
    <t>NÁTĚRY BETON KONSTR TYP S5 (OS-DI)</t>
  </si>
  <si>
    <t>Ochranný nátěr římsy  
12,3*2*(0,22+0,8+0,55+0,3)=46.002 [A]  
0,3*0,55*4=0.660 [B]  
0,5*0,22*4=0.440 [C]  
Celkem: A+B+C=47.102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</si>
  <si>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</si>
  <si>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76</t>
  </si>
  <si>
    <t>9112A3</t>
  </si>
  <si>
    <t>ZÁBRADLÍ MOSTNÍ S VODOR MADLY - DEMONTÁŽ S PŘESUNEM</t>
  </si>
  <si>
    <t>3,575*4,015=14.354 [A]</t>
  </si>
  <si>
    <t>položka zahrnuje:  
- demontáž a odstranění zařízení  
- jeho odvoz na předepsané místo</t>
  </si>
  <si>
    <t>77</t>
  </si>
  <si>
    <t>9112B1R</t>
  </si>
  <si>
    <t>ZÁBRADLÍ MOSTNÍ SE SVISLOU VÝPLNÍ - DODÁVKA A MONTÁŽ</t>
  </si>
  <si>
    <t>12,3*2=24.600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</si>
  <si>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</si>
  <si>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78</t>
  </si>
  <si>
    <t>91355</t>
  </si>
  <si>
    <t>EVIDENČNÍ ČÍSLO MOSTU</t>
  </si>
  <si>
    <t>2=2.000 [A]</t>
  </si>
  <si>
    <t>položka zahrnuje štítek s evidenčním číslem mostu, sloupek dopravní značky včetně osazení a nutných zemních prací a zabetonování</t>
  </si>
  <si>
    <t>79</t>
  </si>
  <si>
    <t>915111</t>
  </si>
  <si>
    <t>VODOROVNÉ DOPRAVNÍ ZNAČENÍ BARVOU HLADKÉ - DODÁVKA A POKLÁDKA</t>
  </si>
  <si>
    <t>70*0,25*2=35.000 [A]  
70*0,125=8.750 [B]  
Celkem: A+B=43.750 [C]</t>
  </si>
  <si>
    <t>položka zahrnuje:  
- dodání a pokládku nátěrového materiálu (měří se pouze natíraná plocha)  
- předznačení a reflexní úpravu</t>
  </si>
  <si>
    <t>80</t>
  </si>
  <si>
    <t>915211</t>
  </si>
  <si>
    <t>VODOROVNÉ DOPRAVNÍ ZNAČENÍ PLASTEM HLADKÉ - DODÁVKA A POKLÁDKA</t>
  </si>
  <si>
    <t>81</t>
  </si>
  <si>
    <t>917223</t>
  </si>
  <si>
    <t>SILNIČNÍ A CHODNÍKOVÉ OBRUBY Z BETONOVÝCH OBRUBNÍKŮ ŠÍŘ 100MM</t>
  </si>
  <si>
    <t>Rampové napojení</t>
  </si>
  <si>
    <t>4*2=8.000 [A]  
4*0,7=2.800 [B] (skutečná délka 0,7)  
Celkem: A+B=10.800 [C]</t>
  </si>
  <si>
    <t>Položka zahrnuje:  
dodání a pokládku betonových obrubníků o rozměrech předepsaných zadávací dokumentací  
betonové lože i boční betonovou opěrku.</t>
  </si>
  <si>
    <t>82</t>
  </si>
  <si>
    <t>917224</t>
  </si>
  <si>
    <t>SILNIČNÍ A CHODNÍKOVÉ OBRUBY Z BETONOVÝCH OBRUBNÍKŮ ŠÍŘ 150MM</t>
  </si>
  <si>
    <t>4*2=8.000 [A]</t>
  </si>
  <si>
    <t>83</t>
  </si>
  <si>
    <t>919112</t>
  </si>
  <si>
    <t>ŘEZÁNÍ ASFALTOVÉHO KRYTU VOZOVEK TL DO 100MM</t>
  </si>
  <si>
    <t>6,5*2=13.000 [A]</t>
  </si>
  <si>
    <t>položka zahrnuje řezání vozovkové vrstvy v předepsané tloušťce, včetně spotřeby vody</t>
  </si>
  <si>
    <t>84</t>
  </si>
  <si>
    <t>931182</t>
  </si>
  <si>
    <t>VÝPLŇ DILATAČNÍCH SPAR Z POLYSTYRENU TL 20MM</t>
  </si>
  <si>
    <t>Dilatační spáry v římse</t>
  </si>
  <si>
    <t>Dilatační spáry v římse   
0,3*0,55*4=0.660 [A]  
0,5*0,22*4=0.440 [B]  
Celkem: A+B=1.100 [C]</t>
  </si>
  <si>
    <t>položka zahrnuje dodávku a osazení předepsaného materiálu, očištění ploch spáry před úpravou, očištění okolí spáry po úpravě</t>
  </si>
  <si>
    <t>85</t>
  </si>
  <si>
    <t>931316</t>
  </si>
  <si>
    <t>TĚSNĚNÍ DILATAČ SPAR ASF ZÁLIVKOU PRŮŘ DO 800MM2</t>
  </si>
  <si>
    <t>včetně frézování drážky</t>
  </si>
  <si>
    <t>6,5*2+12,3*2=37.600 [A]</t>
  </si>
  <si>
    <t>položka zahrnuje dodávku a osazení předepsaného materiálu, očištění ploch spáry před úpravou, očištění okolí spáry po úpravě  
nezahrnuje těsnící profil</t>
  </si>
  <si>
    <t>86</t>
  </si>
  <si>
    <t>93135</t>
  </si>
  <si>
    <t>TĚSNĚNÍ DILATAČ SPAR PRYŽ PÁSKOU NEBO KRUH PROFILEM</t>
  </si>
  <si>
    <t>Dilatační spáry v římse   
4*(0,3+0,55+0,8+0,22)=7.480 [A]</t>
  </si>
  <si>
    <t>87</t>
  </si>
  <si>
    <t>931384</t>
  </si>
  <si>
    <t>TĚSNĚNÍ DILATAČNÍCH SPAR SILIKONOVÝM TMELEM PRŮŘEZU DO 400MM2</t>
  </si>
  <si>
    <t>88</t>
  </si>
  <si>
    <t>936501</t>
  </si>
  <si>
    <t>DROBNÉ DOPLŇK KONSTR KOVOVÉ NEREZ</t>
  </si>
  <si>
    <t>vyústění drenáže</t>
  </si>
  <si>
    <t>Vyústění drenáže  
0,8*2*33,1=52.960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</si>
  <si>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</si>
  <si>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89</t>
  </si>
  <si>
    <t>966128</t>
  </si>
  <si>
    <t>BOURÁNÍ KONSTRUKCÍ Z KAMENE NA SUCHO S ODVOZEM DO 20 KM</t>
  </si>
  <si>
    <t>Včetně odvozu na mezideponii v režii zhotovitele nebo trvalou skládku do dodavatelem určené vzdálenosti.</t>
  </si>
  <si>
    <t>Kamenný zához  
Vtok  
2,5*0,3*3,5=2.625 [A]  
Výtok  
2,5*0,3*4=3.000 [B]  
Celkem: A+B=5.625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</si>
  <si>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</si>
  <si>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90</t>
  </si>
  <si>
    <t>966138</t>
  </si>
  <si>
    <t>BOURÁNÍ KONSTRUKCÍ Z KAMENE NA MC S ODVOZEM DO 20 KM</t>
  </si>
  <si>
    <t>Základ   
O1  
0,8*0,8*5,675=3.632 [A]  
O2  
0,8*0,8*5,675=3.632 [B]  
Opěra   
O1  
0,95*0,6*5,675=3.235 [C]  
O2  
0,95*0,6*5,675=3.235 [D]  
Dlážděné dno  
11*1,69*0,25=4.648 [E]  
Čelo vtok  
4,645*0,675*(0,46+0,93+0,8)=6.866 [F]  
Čelo výtok  
4,725*0,74*(0,445+0,925+0,8)=7.587 [G]  
Celkem: A+B+C+D+E+F+G=32.835 [H]</t>
  </si>
  <si>
    <t>91</t>
  </si>
  <si>
    <t>966158</t>
  </si>
  <si>
    <t>BOURÁNÍ KONSTRUKCÍ Z PROST BETONU S ODVOZEM DO 20 KM</t>
  </si>
  <si>
    <t>Výplňový beton  
7,05*0,93*1,705+(2*0,4*0,4*3,14*7,05)=18.263 [A]  
Základové pasy  
3,5*0,8*0,67=1.876 [B]  
4*0,8*0,6625=2.120 [C]  
Celkem: A+B+C=22.259 [D]</t>
  </si>
  <si>
    <t>92</t>
  </si>
  <si>
    <t>966168</t>
  </si>
  <si>
    <t>BOURÁNÍ KONSTRUKCÍ ZE ŽELEZOBETONU S ODVOZEM DO 20 KM</t>
  </si>
  <si>
    <t>Stávající ŽB deska  
5,755*3*0,23=3.971 [A]  
Římsa vtok  
3,575*(0,16+0,203)=1.298 [B]  
Římsa výtok  
4,015*(0,16+0,148)=1.237 [C] 
Silniční panely 5 ks 
3*1*0,15*5=2,25 (D)  
Celkem: A+B+C+D=8.756 [E]</t>
  </si>
  <si>
    <t>93</t>
  </si>
  <si>
    <t>966188</t>
  </si>
  <si>
    <t>DEMONTÁŽ KONSTRUKCÍ KOVOVÝCH S ODVOZEM DO 20 KM</t>
  </si>
  <si>
    <t>demontáž včetně odvozu a uložení na skládku zhotovitele  
zhotovitel v ceně zohlední výzisk z materiálu</t>
  </si>
  <si>
    <t>Ocelové nosníky  
I200  (4*3*26,2)/1000=0.314 [A]  
I150  (6*3*17,9)/1000=0.322 [B]  
Ocelová mostovka  
6,255*3*0,05*7,85=7.365 [C]  
Celkem: A+B+C=8.001 [D]</t>
  </si>
  <si>
    <t>položka zahrnuje:  
- rozebrání konstrukce bez ohledu na použitou technologii  
- veškeré pomocné konstrukce (lešení a pod.)  
- veškerou manipulaci s vybouranou sutí a hmotami včetně uložení na skládku a poplatku  
- veškeré další práce plynoucí z technologického předpisu a z platných předpisů</t>
  </si>
  <si>
    <t>94</t>
  </si>
  <si>
    <t>97817</t>
  </si>
  <si>
    <t>ODSTRANĚNÍ MOSTNÍ IZOLACE</t>
  </si>
  <si>
    <t>(1,8+0,46+0,6+0,46+0,6)*6,995=27.420 [A]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</si>
  <si>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</si>
  <si>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95</t>
  </si>
  <si>
    <t>R935212</t>
  </si>
  <si>
    <t>PŘÍKOPOVÉ ŽLABY Z BETON TVÁRNIC ŠÍŘ DO 600MM DO BETONU TL 150MM</t>
  </si>
  <si>
    <t>2+2=4.000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</si>
  <si>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</si>
  <si>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</t>
  </si>
  <si>
    <t>R93631</t>
  </si>
  <si>
    <t>LETOPOČET VÝSTAVBY - VLYS DO BETONU</t>
  </si>
  <si>
    <t>Dodávka formy, osazení do bednění, ošetření separačním prostředkem, odbednění, začištění, příp. vyspravení sanační maltou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</si>
</sst>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76.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8" ht="12.75" customHeight="1">
      <c r="A13" s="5" t="s">
        <v>33</v>
      </c>
      <c s="5"/>
      <c s="34" t="s">
        <v>30</v>
      </c>
      <c s="5"/>
      <c s="21" t="s">
        <v>45</v>
      </c>
      <c s="5"/>
      <c s="5"/>
      <c s="5"/>
      <c s="35">
        <f>0+Q13</f>
      </c>
      <c r="O13">
        <f>0+R13</f>
      </c>
      <c r="Q13">
        <f>0+I14+I18+I22+I26+I30+I34</f>
      </c>
      <c>
        <f>0+O14+O18+O22+O26+O30+O34</f>
      </c>
    </row>
    <row r="14" spans="1:16" ht="25.5">
      <c r="A14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48</v>
      </c>
      <c s="26">
        <v>16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49</v>
      </c>
    </row>
    <row r="16" spans="1:5" ht="89.25">
      <c r="A16" s="30" t="s">
        <v>42</v>
      </c>
      <c r="E16" s="31" t="s">
        <v>50</v>
      </c>
    </row>
    <row r="17" spans="1:5" ht="63.75">
      <c r="A17" t="s">
        <v>43</v>
      </c>
      <c r="E17" s="29" t="s">
        <v>51</v>
      </c>
    </row>
    <row r="18" spans="1:16" ht="12.75">
      <c r="A18" s="19" t="s">
        <v>35</v>
      </c>
      <c s="23" t="s">
        <v>12</v>
      </c>
      <c s="23" t="s">
        <v>52</v>
      </c>
      <c s="19" t="s">
        <v>37</v>
      </c>
      <c s="24" t="s">
        <v>53</v>
      </c>
      <c s="25" t="s">
        <v>48</v>
      </c>
      <c s="26">
        <v>16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49</v>
      </c>
    </row>
    <row r="20" spans="1:5" ht="89.25">
      <c r="A20" s="30" t="s">
        <v>42</v>
      </c>
      <c r="E20" s="31" t="s">
        <v>50</v>
      </c>
    </row>
    <row r="21" spans="1:5" ht="25.5">
      <c r="A21" t="s">
        <v>43</v>
      </c>
      <c r="E21" s="29" t="s">
        <v>54</v>
      </c>
    </row>
    <row r="22" spans="1:16" ht="12.75">
      <c r="A22" s="19" t="s">
        <v>35</v>
      </c>
      <c s="23" t="s">
        <v>23</v>
      </c>
      <c s="23" t="s">
        <v>55</v>
      </c>
      <c s="19" t="s">
        <v>37</v>
      </c>
      <c s="24" t="s">
        <v>56</v>
      </c>
      <c s="25" t="s">
        <v>48</v>
      </c>
      <c s="26">
        <v>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49</v>
      </c>
    </row>
    <row r="24" spans="1:5" ht="12.75">
      <c r="A24" s="30" t="s">
        <v>42</v>
      </c>
      <c r="E24" s="31" t="s">
        <v>57</v>
      </c>
    </row>
    <row r="25" spans="1:5" ht="63.75">
      <c r="A25" t="s">
        <v>43</v>
      </c>
      <c r="E25" s="29" t="s">
        <v>51</v>
      </c>
    </row>
    <row r="26" spans="1:16" ht="12.75">
      <c r="A26" s="19" t="s">
        <v>35</v>
      </c>
      <c s="23" t="s">
        <v>25</v>
      </c>
      <c s="23" t="s">
        <v>58</v>
      </c>
      <c s="19" t="s">
        <v>37</v>
      </c>
      <c s="24" t="s">
        <v>59</v>
      </c>
      <c s="25" t="s">
        <v>48</v>
      </c>
      <c s="26">
        <v>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49</v>
      </c>
    </row>
    <row r="28" spans="1:5" ht="12.75">
      <c r="A28" s="30" t="s">
        <v>42</v>
      </c>
      <c r="E28" s="31" t="s">
        <v>57</v>
      </c>
    </row>
    <row r="29" spans="1:5" ht="25.5">
      <c r="A29" t="s">
        <v>43</v>
      </c>
      <c r="E29" s="29" t="s">
        <v>54</v>
      </c>
    </row>
    <row r="30" spans="1:16" ht="12.75">
      <c r="A30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62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49</v>
      </c>
    </row>
    <row r="32" spans="1:5" ht="12.75">
      <c r="A32" s="30" t="s">
        <v>42</v>
      </c>
      <c r="E32" s="31" t="s">
        <v>63</v>
      </c>
    </row>
    <row r="33" spans="1:5" ht="25.5">
      <c r="A33" t="s">
        <v>43</v>
      </c>
      <c r="E33" s="29" t="s">
        <v>64</v>
      </c>
    </row>
    <row r="34" spans="1:16" ht="12.75">
      <c r="A34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62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49</v>
      </c>
    </row>
    <row r="36" spans="1:5" ht="12.75">
      <c r="A36" s="30" t="s">
        <v>42</v>
      </c>
      <c r="E36" s="31" t="s">
        <v>68</v>
      </c>
    </row>
    <row r="37" spans="1:5" ht="25.5">
      <c r="A37" t="s">
        <v>43</v>
      </c>
      <c r="E37" s="29" t="s">
        <v>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0+O8+O77+O154+O187+O212+O253+O290+O315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</v>
      </c>
      <c s="36">
        <f>0+I8+I77+I154+I187+I212+I253+I290+I315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69</v>
      </c>
      <c s="5"/>
      <c s="14" t="s">
        <v>70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19</v>
      </c>
      <c s="23" t="s">
        <v>71</v>
      </c>
      <c s="19" t="s">
        <v>37</v>
      </c>
      <c s="24" t="s">
        <v>72</v>
      </c>
      <c s="25" t="s">
        <v>73</v>
      </c>
      <c s="26">
        <v>767.462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74</v>
      </c>
    </row>
    <row r="11" spans="1:5" ht="102">
      <c r="A11" s="30" t="s">
        <v>42</v>
      </c>
      <c r="E11" s="31" t="s">
        <v>75</v>
      </c>
    </row>
    <row r="12" spans="1:5" ht="25.5">
      <c r="A12" t="s">
        <v>43</v>
      </c>
      <c r="E12" s="29" t="s">
        <v>76</v>
      </c>
    </row>
    <row r="13" spans="1:16" ht="12.75">
      <c r="A13" s="19" t="s">
        <v>35</v>
      </c>
      <c s="23" t="s">
        <v>13</v>
      </c>
      <c s="23" t="s">
        <v>71</v>
      </c>
      <c s="19" t="s">
        <v>77</v>
      </c>
      <c s="24" t="s">
        <v>72</v>
      </c>
      <c s="25" t="s">
        <v>73</v>
      </c>
      <c s="26">
        <v>143.92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78</v>
      </c>
    </row>
    <row r="15" spans="1:5" ht="38.25">
      <c r="A15" s="30" t="s">
        <v>42</v>
      </c>
      <c r="E15" s="31" t="s">
        <v>79</v>
      </c>
    </row>
    <row r="16" spans="1:5" ht="25.5">
      <c r="A16" t="s">
        <v>43</v>
      </c>
      <c r="E16" s="29" t="s">
        <v>76</v>
      </c>
    </row>
    <row r="17" spans="1:16" ht="12.75">
      <c r="A17" s="19" t="s">
        <v>35</v>
      </c>
      <c s="23" t="s">
        <v>12</v>
      </c>
      <c s="23" t="s">
        <v>71</v>
      </c>
      <c s="19" t="s">
        <v>80</v>
      </c>
      <c s="24" t="s">
        <v>72</v>
      </c>
      <c s="25" t="s">
        <v>73</v>
      </c>
      <c s="26">
        <v>383.424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81</v>
      </c>
    </row>
    <row r="19" spans="1:5" ht="51">
      <c r="A19" s="30" t="s">
        <v>42</v>
      </c>
      <c r="E19" s="31" t="s">
        <v>82</v>
      </c>
    </row>
    <row r="20" spans="1:5" ht="25.5">
      <c r="A20" t="s">
        <v>43</v>
      </c>
      <c r="E20" s="29" t="s">
        <v>76</v>
      </c>
    </row>
    <row r="21" spans="1:16" ht="12.75">
      <c r="A21" s="19" t="s">
        <v>35</v>
      </c>
      <c s="23" t="s">
        <v>23</v>
      </c>
      <c s="23" t="s">
        <v>83</v>
      </c>
      <c s="19" t="s">
        <v>37</v>
      </c>
      <c s="24" t="s">
        <v>84</v>
      </c>
      <c s="25" t="s">
        <v>73</v>
      </c>
      <c s="26">
        <v>0.137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85</v>
      </c>
    </row>
    <row r="23" spans="1:5" ht="25.5">
      <c r="A23" s="30" t="s">
        <v>42</v>
      </c>
      <c r="E23" s="31" t="s">
        <v>86</v>
      </c>
    </row>
    <row r="24" spans="1:5" ht="25.5">
      <c r="A24" t="s">
        <v>43</v>
      </c>
      <c r="E24" s="29" t="s">
        <v>76</v>
      </c>
    </row>
    <row r="25" spans="1:16" ht="12.75">
      <c r="A25" s="19" t="s">
        <v>35</v>
      </c>
      <c s="23" t="s">
        <v>25</v>
      </c>
      <c s="23" t="s">
        <v>87</v>
      </c>
      <c s="19" t="s">
        <v>37</v>
      </c>
      <c s="24" t="s">
        <v>84</v>
      </c>
      <c s="25" t="s">
        <v>73</v>
      </c>
      <c s="26">
        <v>68.265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88</v>
      </c>
    </row>
    <row r="27" spans="1:5" ht="38.25">
      <c r="A27" s="30" t="s">
        <v>42</v>
      </c>
      <c r="E27" s="31" t="s">
        <v>89</v>
      </c>
    </row>
    <row r="28" spans="1:5" ht="25.5">
      <c r="A28" t="s">
        <v>43</v>
      </c>
      <c r="E28" s="29" t="s">
        <v>76</v>
      </c>
    </row>
    <row r="29" spans="1:16" ht="12.75">
      <c r="A29" s="19" t="s">
        <v>35</v>
      </c>
      <c s="23" t="s">
        <v>27</v>
      </c>
      <c s="23" t="s">
        <v>90</v>
      </c>
      <c s="19" t="s">
        <v>37</v>
      </c>
      <c s="24" t="s">
        <v>91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63.75">
      <c r="A30" s="28" t="s">
        <v>40</v>
      </c>
      <c r="E30" s="29" t="s">
        <v>92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44</v>
      </c>
    </row>
    <row r="33" spans="1:16" ht="12.75">
      <c r="A33" s="19" t="s">
        <v>35</v>
      </c>
      <c s="23" t="s">
        <v>65</v>
      </c>
      <c s="23" t="s">
        <v>93</v>
      </c>
      <c s="19" t="s">
        <v>37</v>
      </c>
      <c s="24" t="s">
        <v>94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53">
      <c r="A34" s="28" t="s">
        <v>40</v>
      </c>
      <c r="E34" s="29" t="s">
        <v>95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96</v>
      </c>
    </row>
    <row r="37" spans="1:16" ht="12.75">
      <c r="A37" s="19" t="s">
        <v>35</v>
      </c>
      <c s="23" t="s">
        <v>97</v>
      </c>
      <c s="23" t="s">
        <v>98</v>
      </c>
      <c s="19" t="s">
        <v>37</v>
      </c>
      <c s="24" t="s">
        <v>99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100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96</v>
      </c>
    </row>
    <row r="41" spans="1:16" ht="12.75">
      <c r="A41" s="19" t="s">
        <v>35</v>
      </c>
      <c s="23" t="s">
        <v>30</v>
      </c>
      <c s="23" t="s">
        <v>101</v>
      </c>
      <c s="19" t="s">
        <v>37</v>
      </c>
      <c s="24" t="s">
        <v>102</v>
      </c>
      <c s="25" t="s">
        <v>48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103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96</v>
      </c>
    </row>
    <row r="45" spans="1:16" ht="12.75">
      <c r="A45" s="19" t="s">
        <v>35</v>
      </c>
      <c s="23" t="s">
        <v>32</v>
      </c>
      <c s="23" t="s">
        <v>104</v>
      </c>
      <c s="19" t="s">
        <v>37</v>
      </c>
      <c s="24" t="s">
        <v>105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76.5">
      <c r="A46" s="28" t="s">
        <v>40</v>
      </c>
      <c r="E46" s="29" t="s">
        <v>106</v>
      </c>
    </row>
    <row r="47" spans="1:5" ht="12.75">
      <c r="A47" s="30" t="s">
        <v>42</v>
      </c>
      <c r="E47" s="31" t="s">
        <v>37</v>
      </c>
    </row>
    <row r="48" spans="1:5" ht="12.75">
      <c r="A48" t="s">
        <v>43</v>
      </c>
      <c r="E48" s="29" t="s">
        <v>96</v>
      </c>
    </row>
    <row r="49" spans="1:16" ht="12.75">
      <c r="A49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76.5">
      <c r="A50" s="28" t="s">
        <v>40</v>
      </c>
      <c r="E50" s="29" t="s">
        <v>110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96</v>
      </c>
    </row>
    <row r="53" spans="1:16" ht="12.75">
      <c r="A53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114</v>
      </c>
    </row>
    <row r="55" spans="1:5" ht="12.75">
      <c r="A55" s="30" t="s">
        <v>42</v>
      </c>
      <c r="E55" s="31" t="s">
        <v>37</v>
      </c>
    </row>
    <row r="56" spans="1:5" ht="63.75">
      <c r="A56" t="s">
        <v>43</v>
      </c>
      <c r="E56" s="29" t="s">
        <v>115</v>
      </c>
    </row>
    <row r="57" spans="1:16" ht="12.75">
      <c r="A57" s="19" t="s">
        <v>35</v>
      </c>
      <c s="23" t="s">
        <v>116</v>
      </c>
      <c s="23" t="s">
        <v>117</v>
      </c>
      <c s="19" t="s">
        <v>37</v>
      </c>
      <c s="24" t="s">
        <v>118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51">
      <c r="A58" s="28" t="s">
        <v>40</v>
      </c>
      <c r="E58" s="29" t="s">
        <v>119</v>
      </c>
    </row>
    <row r="59" spans="1:5" ht="12.75">
      <c r="A59" s="30" t="s">
        <v>42</v>
      </c>
      <c r="E59" s="31" t="s">
        <v>37</v>
      </c>
    </row>
    <row r="60" spans="1:5" ht="12.75">
      <c r="A60" t="s">
        <v>43</v>
      </c>
      <c r="E60" s="29" t="s">
        <v>96</v>
      </c>
    </row>
    <row r="61" spans="1:16" ht="12.75">
      <c r="A61" s="19" t="s">
        <v>35</v>
      </c>
      <c s="23" t="s">
        <v>120</v>
      </c>
      <c s="23" t="s">
        <v>121</v>
      </c>
      <c s="19" t="s">
        <v>37</v>
      </c>
      <c s="24" t="s">
        <v>122</v>
      </c>
      <c s="25" t="s">
        <v>48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63.75">
      <c r="A62" s="28" t="s">
        <v>40</v>
      </c>
      <c r="E62" s="29" t="s">
        <v>123</v>
      </c>
    </row>
    <row r="63" spans="1:5" ht="12.75">
      <c r="A63" s="30" t="s">
        <v>42</v>
      </c>
      <c r="E63" s="31" t="s">
        <v>37</v>
      </c>
    </row>
    <row r="64" spans="1:5" ht="51">
      <c r="A64" t="s">
        <v>43</v>
      </c>
      <c r="E64" s="29" t="s">
        <v>124</v>
      </c>
    </row>
    <row r="65" spans="1:16" ht="12.75">
      <c r="A65" s="19" t="s">
        <v>35</v>
      </c>
      <c s="23" t="s">
        <v>125</v>
      </c>
      <c s="23" t="s">
        <v>126</v>
      </c>
      <c s="19" t="s">
        <v>37</v>
      </c>
      <c s="24" t="s">
        <v>127</v>
      </c>
      <c s="25" t="s">
        <v>39</v>
      </c>
      <c s="26">
        <v>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51">
      <c r="A66" s="28" t="s">
        <v>40</v>
      </c>
      <c r="E66" s="29" t="s">
        <v>128</v>
      </c>
    </row>
    <row r="67" spans="1:5" ht="12.75">
      <c r="A67" s="30" t="s">
        <v>42</v>
      </c>
      <c r="E67" s="31" t="s">
        <v>37</v>
      </c>
    </row>
    <row r="68" spans="1:5" ht="12.75">
      <c r="A68" t="s">
        <v>43</v>
      </c>
      <c r="E68" s="29" t="s">
        <v>129</v>
      </c>
    </row>
    <row r="69" spans="1:16" ht="12.75">
      <c r="A69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133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76.5">
      <c r="A70" s="28" t="s">
        <v>40</v>
      </c>
      <c r="E70" s="29" t="s">
        <v>134</v>
      </c>
    </row>
    <row r="71" spans="1:5" ht="12.75">
      <c r="A71" s="30" t="s">
        <v>42</v>
      </c>
      <c r="E71" s="31" t="s">
        <v>37</v>
      </c>
    </row>
    <row r="72" spans="1:5" ht="12.75">
      <c r="A72" t="s">
        <v>43</v>
      </c>
      <c r="E72" s="29" t="s">
        <v>129</v>
      </c>
    </row>
    <row r="73" spans="1:16" ht="12.75">
      <c r="A73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48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51">
      <c r="A74" s="28" t="s">
        <v>40</v>
      </c>
      <c r="E74" s="29" t="s">
        <v>138</v>
      </c>
    </row>
    <row r="75" spans="1:5" ht="12.75">
      <c r="A75" s="30" t="s">
        <v>42</v>
      </c>
      <c r="E75" s="31" t="s">
        <v>37</v>
      </c>
    </row>
    <row r="76" spans="1:5" ht="89.25">
      <c r="A76" t="s">
        <v>43</v>
      </c>
      <c r="E76" s="29" t="s">
        <v>139</v>
      </c>
    </row>
    <row r="77" spans="1:18" ht="12.75" customHeight="1">
      <c r="A77" s="5" t="s">
        <v>33</v>
      </c>
      <c s="5"/>
      <c s="34" t="s">
        <v>19</v>
      </c>
      <c s="5"/>
      <c s="21" t="s">
        <v>140</v>
      </c>
      <c s="5"/>
      <c s="5"/>
      <c s="5"/>
      <c s="35">
        <f>0+Q77</f>
      </c>
      <c r="O77">
        <f>0+R77</f>
      </c>
      <c r="Q77">
        <f>0+I78+I82+I86+I90+I94+I98+I102+I106+I110+I114+I118+I122+I126+I130+I134+I138+I142+I146+I150</f>
      </c>
      <c>
        <f>0+O78+O82+O86+O90+O94+O98+O102+O106+O110+O114+O118+O122+O126+O130+O134+O138+O142+O146+O150</f>
      </c>
    </row>
    <row r="78" spans="1:16" ht="12.75">
      <c r="A78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144</v>
      </c>
      <c s="26">
        <v>20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145</v>
      </c>
    </row>
    <row r="81" spans="1:5" ht="38.25">
      <c r="A81" t="s">
        <v>43</v>
      </c>
      <c r="E81" s="29" t="s">
        <v>146</v>
      </c>
    </row>
    <row r="82" spans="1:16" ht="12.75">
      <c r="A82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150</v>
      </c>
      <c s="26">
        <v>109.029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151</v>
      </c>
    </row>
    <row r="84" spans="1:5" ht="25.5">
      <c r="A84" s="30" t="s">
        <v>42</v>
      </c>
      <c r="E84" s="31" t="s">
        <v>152</v>
      </c>
    </row>
    <row r="85" spans="1:5" ht="63.75">
      <c r="A85" t="s">
        <v>43</v>
      </c>
      <c r="E85" s="29" t="s">
        <v>153</v>
      </c>
    </row>
    <row r="86" spans="1:16" ht="12.75">
      <c r="A86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150</v>
      </c>
      <c s="26">
        <v>65.418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157</v>
      </c>
    </row>
    <row r="88" spans="1:5" ht="25.5">
      <c r="A88" s="30" t="s">
        <v>42</v>
      </c>
      <c r="E88" s="31" t="s">
        <v>158</v>
      </c>
    </row>
    <row r="89" spans="1:5" ht="63.75">
      <c r="A89" t="s">
        <v>43</v>
      </c>
      <c r="E89" s="29" t="s">
        <v>153</v>
      </c>
    </row>
    <row r="90" spans="1:16" ht="12.75">
      <c r="A90" s="19" t="s">
        <v>35</v>
      </c>
      <c s="23" t="s">
        <v>159</v>
      </c>
      <c s="23" t="s">
        <v>160</v>
      </c>
      <c s="19" t="s">
        <v>37</v>
      </c>
      <c s="24" t="s">
        <v>161</v>
      </c>
      <c s="25" t="s">
        <v>150</v>
      </c>
      <c s="26">
        <v>60.125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162</v>
      </c>
    </row>
    <row r="92" spans="1:5" ht="76.5">
      <c r="A92" s="30" t="s">
        <v>42</v>
      </c>
      <c r="E92" s="31" t="s">
        <v>163</v>
      </c>
    </row>
    <row r="93" spans="1:5" ht="63.75">
      <c r="A93" t="s">
        <v>43</v>
      </c>
      <c r="E93" s="29" t="s">
        <v>153</v>
      </c>
    </row>
    <row r="94" spans="1:16" ht="12.75">
      <c r="A94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167</v>
      </c>
      <c s="26">
        <v>480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12.75">
      <c r="A96" s="30" t="s">
        <v>42</v>
      </c>
      <c r="E96" s="31" t="s">
        <v>168</v>
      </c>
    </row>
    <row r="97" spans="1:5" ht="38.25">
      <c r="A97" t="s">
        <v>43</v>
      </c>
      <c r="E97" s="29" t="s">
        <v>169</v>
      </c>
    </row>
    <row r="98" spans="1:16" ht="12.75">
      <c r="A98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173</v>
      </c>
      <c s="26">
        <v>28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12.75">
      <c r="A100" s="30" t="s">
        <v>42</v>
      </c>
      <c r="E100" s="31" t="s">
        <v>174</v>
      </c>
    </row>
    <row r="101" spans="1:5" ht="38.25">
      <c r="A101" t="s">
        <v>43</v>
      </c>
      <c r="E101" s="29" t="s">
        <v>175</v>
      </c>
    </row>
    <row r="102" spans="1:16" ht="12.75">
      <c r="A102" s="19" t="s">
        <v>35</v>
      </c>
      <c s="23" t="s">
        <v>176</v>
      </c>
      <c s="23" t="s">
        <v>177</v>
      </c>
      <c s="19" t="s">
        <v>37</v>
      </c>
      <c s="24" t="s">
        <v>178</v>
      </c>
      <c s="25" t="s">
        <v>150</v>
      </c>
      <c s="26">
        <v>18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179</v>
      </c>
    </row>
    <row r="104" spans="1:5" ht="12.75">
      <c r="A104" s="30" t="s">
        <v>42</v>
      </c>
      <c r="E104" s="31" t="s">
        <v>180</v>
      </c>
    </row>
    <row r="105" spans="1:5" ht="38.25">
      <c r="A105" t="s">
        <v>43</v>
      </c>
      <c r="E105" s="29" t="s">
        <v>181</v>
      </c>
    </row>
    <row r="106" spans="1:16" ht="12.75">
      <c r="A106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150</v>
      </c>
      <c s="26">
        <v>39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51">
      <c r="A108" s="30" t="s">
        <v>42</v>
      </c>
      <c r="E108" s="31" t="s">
        <v>185</v>
      </c>
    </row>
    <row r="109" spans="1:5" ht="318.75">
      <c r="A109" t="s">
        <v>43</v>
      </c>
      <c r="E109" s="29" t="s">
        <v>186</v>
      </c>
    </row>
    <row r="110" spans="1:16" ht="12.75">
      <c r="A110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150</v>
      </c>
      <c s="26">
        <v>37.925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190</v>
      </c>
    </row>
    <row r="112" spans="1:5" ht="63.75">
      <c r="A112" s="30" t="s">
        <v>42</v>
      </c>
      <c r="E112" s="31" t="s">
        <v>191</v>
      </c>
    </row>
    <row r="113" spans="1:5" ht="63.75">
      <c r="A113" t="s">
        <v>43</v>
      </c>
      <c r="E113" s="29" t="s">
        <v>192</v>
      </c>
    </row>
    <row r="114" spans="1:16" ht="12.75">
      <c r="A114" s="19" t="s">
        <v>35</v>
      </c>
      <c s="23" t="s">
        <v>193</v>
      </c>
      <c s="23" t="s">
        <v>194</v>
      </c>
      <c s="19" t="s">
        <v>37</v>
      </c>
      <c s="24" t="s">
        <v>195</v>
      </c>
      <c s="25" t="s">
        <v>150</v>
      </c>
      <c s="26">
        <v>442.88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51">
      <c r="A115" s="28" t="s">
        <v>40</v>
      </c>
      <c r="E115" s="29" t="s">
        <v>196</v>
      </c>
    </row>
    <row r="116" spans="1:5" ht="127.5">
      <c r="A116" s="30" t="s">
        <v>42</v>
      </c>
      <c r="E116" s="31" t="s">
        <v>197</v>
      </c>
    </row>
    <row r="117" spans="1:5" ht="318.75">
      <c r="A117" t="s">
        <v>43</v>
      </c>
      <c r="E117" s="29" t="s">
        <v>198</v>
      </c>
    </row>
    <row r="118" spans="1:16" ht="12.75">
      <c r="A118" s="19" t="s">
        <v>35</v>
      </c>
      <c s="23" t="s">
        <v>199</v>
      </c>
      <c s="23" t="s">
        <v>200</v>
      </c>
      <c s="19" t="s">
        <v>37</v>
      </c>
      <c s="24" t="s">
        <v>201</v>
      </c>
      <c s="25" t="s">
        <v>150</v>
      </c>
      <c s="26">
        <v>4.488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51">
      <c r="A119" s="28" t="s">
        <v>40</v>
      </c>
      <c r="E119" s="29" t="s">
        <v>196</v>
      </c>
    </row>
    <row r="120" spans="1:5" ht="76.5">
      <c r="A120" s="30" t="s">
        <v>42</v>
      </c>
      <c r="E120" s="31" t="s">
        <v>202</v>
      </c>
    </row>
    <row r="121" spans="1:5" ht="318.75">
      <c r="A121" t="s">
        <v>43</v>
      </c>
      <c r="E121" s="29" t="s">
        <v>198</v>
      </c>
    </row>
    <row r="122" spans="1:16" ht="12.75">
      <c r="A122" s="19" t="s">
        <v>35</v>
      </c>
      <c s="23" t="s">
        <v>203</v>
      </c>
      <c s="23" t="s">
        <v>204</v>
      </c>
      <c s="19" t="s">
        <v>37</v>
      </c>
      <c s="24" t="s">
        <v>205</v>
      </c>
      <c s="25" t="s">
        <v>150</v>
      </c>
      <c s="26">
        <v>673.379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206</v>
      </c>
    </row>
    <row r="124" spans="1:5" ht="178.5">
      <c r="A124" s="30" t="s">
        <v>42</v>
      </c>
      <c r="E124" s="31" t="s">
        <v>207</v>
      </c>
    </row>
    <row r="125" spans="1:5" ht="191.25">
      <c r="A125" t="s">
        <v>43</v>
      </c>
      <c r="E125" s="29" t="s">
        <v>208</v>
      </c>
    </row>
    <row r="126" spans="1:16" ht="12.75">
      <c r="A126" s="19" t="s">
        <v>35</v>
      </c>
      <c s="23" t="s">
        <v>209</v>
      </c>
      <c s="23" t="s">
        <v>210</v>
      </c>
      <c s="19" t="s">
        <v>37</v>
      </c>
      <c s="24" t="s">
        <v>211</v>
      </c>
      <c s="25" t="s">
        <v>150</v>
      </c>
      <c s="26">
        <v>21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25.5">
      <c r="A128" s="30" t="s">
        <v>42</v>
      </c>
      <c r="E128" s="31" t="s">
        <v>212</v>
      </c>
    </row>
    <row r="129" spans="1:5" ht="229.5">
      <c r="A129" t="s">
        <v>43</v>
      </c>
      <c r="E129" s="29" t="s">
        <v>213</v>
      </c>
    </row>
    <row r="130" spans="1:16" ht="12.75">
      <c r="A130" s="19" t="s">
        <v>35</v>
      </c>
      <c s="23" t="s">
        <v>214</v>
      </c>
      <c s="23" t="s">
        <v>215</v>
      </c>
      <c s="19" t="s">
        <v>37</v>
      </c>
      <c s="24" t="s">
        <v>216</v>
      </c>
      <c s="25" t="s">
        <v>150</v>
      </c>
      <c s="26">
        <v>57.5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217</v>
      </c>
    </row>
    <row r="132" spans="1:5" ht="51">
      <c r="A132" s="30" t="s">
        <v>42</v>
      </c>
      <c r="E132" s="31" t="s">
        <v>218</v>
      </c>
    </row>
    <row r="133" spans="1:5" ht="293.25">
      <c r="A133" t="s">
        <v>43</v>
      </c>
      <c r="E133" s="29" t="s">
        <v>219</v>
      </c>
    </row>
    <row r="134" spans="1:16" ht="12.75">
      <c r="A134" s="19" t="s">
        <v>35</v>
      </c>
      <c s="23" t="s">
        <v>220</v>
      </c>
      <c s="23" t="s">
        <v>221</v>
      </c>
      <c s="19" t="s">
        <v>37</v>
      </c>
      <c s="24" t="s">
        <v>222</v>
      </c>
      <c s="25" t="s">
        <v>144</v>
      </c>
      <c s="26">
        <v>683.43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63.75">
      <c r="A136" s="30" t="s">
        <v>42</v>
      </c>
      <c r="E136" s="31" t="s">
        <v>223</v>
      </c>
    </row>
    <row r="137" spans="1:5" ht="25.5">
      <c r="A137" t="s">
        <v>43</v>
      </c>
      <c r="E137" s="29" t="s">
        <v>224</v>
      </c>
    </row>
    <row r="138" spans="1:16" ht="12.75">
      <c r="A138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144</v>
      </c>
      <c s="26">
        <v>263.4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51">
      <c r="A140" s="30" t="s">
        <v>42</v>
      </c>
      <c r="E140" s="31" t="s">
        <v>228</v>
      </c>
    </row>
    <row r="141" spans="1:5" ht="12.75">
      <c r="A141" t="s">
        <v>43</v>
      </c>
      <c r="E141" s="29" t="s">
        <v>229</v>
      </c>
    </row>
    <row r="142" spans="1:16" ht="12.75">
      <c r="A142" s="19" t="s">
        <v>35</v>
      </c>
      <c s="23" t="s">
        <v>230</v>
      </c>
      <c s="23" t="s">
        <v>231</v>
      </c>
      <c s="19" t="s">
        <v>37</v>
      </c>
      <c s="24" t="s">
        <v>232</v>
      </c>
      <c s="25" t="s">
        <v>144</v>
      </c>
      <c s="26">
        <v>263.4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233</v>
      </c>
    </row>
    <row r="144" spans="1:5" ht="38.25">
      <c r="A144" s="30" t="s">
        <v>42</v>
      </c>
      <c r="E144" s="31" t="s">
        <v>234</v>
      </c>
    </row>
    <row r="145" spans="1:5" ht="38.25">
      <c r="A145" t="s">
        <v>43</v>
      </c>
      <c r="E145" s="29" t="s">
        <v>235</v>
      </c>
    </row>
    <row r="146" spans="1:16" ht="12.75">
      <c r="A146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144</v>
      </c>
      <c s="26">
        <v>263.4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38.25">
      <c r="A148" s="30" t="s">
        <v>42</v>
      </c>
      <c r="E148" s="31" t="s">
        <v>234</v>
      </c>
    </row>
    <row r="149" spans="1:5" ht="25.5">
      <c r="A149" t="s">
        <v>43</v>
      </c>
      <c r="E149" s="29" t="s">
        <v>239</v>
      </c>
    </row>
    <row r="150" spans="1:16" ht="12.75">
      <c r="A150" s="19" t="s">
        <v>35</v>
      </c>
      <c s="23" t="s">
        <v>240</v>
      </c>
      <c s="23" t="s">
        <v>241</v>
      </c>
      <c s="19" t="s">
        <v>37</v>
      </c>
      <c s="24" t="s">
        <v>242</v>
      </c>
      <c s="25" t="s">
        <v>144</v>
      </c>
      <c s="26">
        <v>263.4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38.25">
      <c r="A152" s="30" t="s">
        <v>42</v>
      </c>
      <c r="E152" s="31" t="s">
        <v>234</v>
      </c>
    </row>
    <row r="153" spans="1:5" ht="38.25">
      <c r="A153" t="s">
        <v>43</v>
      </c>
      <c r="E153" s="29" t="s">
        <v>243</v>
      </c>
    </row>
    <row r="154" spans="1:18" ht="12.75" customHeight="1">
      <c r="A154" s="5" t="s">
        <v>33</v>
      </c>
      <c s="5"/>
      <c s="34" t="s">
        <v>13</v>
      </c>
      <c s="5"/>
      <c s="21" t="s">
        <v>244</v>
      </c>
      <c s="5"/>
      <c s="5"/>
      <c s="5"/>
      <c s="35">
        <f>0+Q154</f>
      </c>
      <c r="O154">
        <f>0+R154</f>
      </c>
      <c r="Q154">
        <f>0+I155+I159+I163+I167+I171+I175+I179+I183</f>
      </c>
      <c>
        <f>0+O155+O159+O163+O167+O171+O175+O179+O183</f>
      </c>
    </row>
    <row r="155" spans="1:16" ht="12.75">
      <c r="A155" s="19" t="s">
        <v>35</v>
      </c>
      <c s="23" t="s">
        <v>245</v>
      </c>
      <c s="23" t="s">
        <v>246</v>
      </c>
      <c s="19" t="s">
        <v>37</v>
      </c>
      <c s="24" t="s">
        <v>247</v>
      </c>
      <c s="25" t="s">
        <v>150</v>
      </c>
      <c s="26">
        <v>33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248</v>
      </c>
    </row>
    <row r="157" spans="1:5" ht="63.75">
      <c r="A157" s="30" t="s">
        <v>42</v>
      </c>
      <c r="E157" s="31" t="s">
        <v>249</v>
      </c>
    </row>
    <row r="158" spans="1:5" ht="38.25">
      <c r="A158" t="s">
        <v>43</v>
      </c>
      <c r="E158" s="29" t="s">
        <v>250</v>
      </c>
    </row>
    <row r="159" spans="1:16" ht="12.75">
      <c r="A159" s="19" t="s">
        <v>35</v>
      </c>
      <c s="23" t="s">
        <v>251</v>
      </c>
      <c s="23" t="s">
        <v>252</v>
      </c>
      <c s="19" t="s">
        <v>37</v>
      </c>
      <c s="24" t="s">
        <v>253</v>
      </c>
      <c s="25" t="s">
        <v>173</v>
      </c>
      <c s="26">
        <v>27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37</v>
      </c>
    </row>
    <row r="161" spans="1:5" ht="38.25">
      <c r="A161" s="30" t="s">
        <v>42</v>
      </c>
      <c r="E161" s="31" t="s">
        <v>254</v>
      </c>
    </row>
    <row r="162" spans="1:5" ht="165.75">
      <c r="A162" t="s">
        <v>43</v>
      </c>
      <c r="E162" s="29" t="s">
        <v>255</v>
      </c>
    </row>
    <row r="163" spans="1:16" ht="12.75">
      <c r="A163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150</v>
      </c>
      <c s="26">
        <v>2.43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37</v>
      </c>
    </row>
    <row r="165" spans="1:5" ht="51">
      <c r="A165" s="30" t="s">
        <v>42</v>
      </c>
      <c r="E165" s="31" t="s">
        <v>259</v>
      </c>
    </row>
    <row r="166" spans="1:5" ht="51">
      <c r="A166" t="s">
        <v>43</v>
      </c>
      <c r="E166" s="29" t="s">
        <v>260</v>
      </c>
    </row>
    <row r="167" spans="1:16" ht="12.75">
      <c r="A167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150</v>
      </c>
      <c s="26">
        <v>16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38.25">
      <c r="A168" s="28" t="s">
        <v>40</v>
      </c>
      <c r="E168" s="29" t="s">
        <v>264</v>
      </c>
    </row>
    <row r="169" spans="1:5" ht="12.75">
      <c r="A169" s="30" t="s">
        <v>42</v>
      </c>
      <c r="E169" s="31" t="s">
        <v>265</v>
      </c>
    </row>
    <row r="170" spans="1:5" ht="25.5">
      <c r="A170" t="s">
        <v>43</v>
      </c>
      <c r="E170" s="29" t="s">
        <v>266</v>
      </c>
    </row>
    <row r="171" spans="1:16" ht="12.75">
      <c r="A171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150</v>
      </c>
      <c s="26">
        <v>18.271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270</v>
      </c>
    </row>
    <row r="173" spans="1:5" ht="165.75">
      <c r="A173" s="30" t="s">
        <v>42</v>
      </c>
      <c r="E173" s="31" t="s">
        <v>271</v>
      </c>
    </row>
    <row r="174" spans="1:5" ht="369.75">
      <c r="A174" t="s">
        <v>43</v>
      </c>
      <c r="E174" s="29" t="s">
        <v>272</v>
      </c>
    </row>
    <row r="175" spans="1:16" ht="12.75">
      <c r="A175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73</v>
      </c>
      <c s="26">
        <v>2.193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37</v>
      </c>
    </row>
    <row r="177" spans="1:5" ht="12.75">
      <c r="A177" s="30" t="s">
        <v>42</v>
      </c>
      <c r="E177" s="31" t="s">
        <v>276</v>
      </c>
    </row>
    <row r="178" spans="1:5" ht="267.75">
      <c r="A178" t="s">
        <v>43</v>
      </c>
      <c r="E178" s="29" t="s">
        <v>277</v>
      </c>
    </row>
    <row r="179" spans="1:16" ht="12.75">
      <c r="A179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144</v>
      </c>
      <c s="26">
        <v>96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37</v>
      </c>
    </row>
    <row r="181" spans="1:5" ht="25.5">
      <c r="A181" s="30" t="s">
        <v>42</v>
      </c>
      <c r="E181" s="31" t="s">
        <v>281</v>
      </c>
    </row>
    <row r="182" spans="1:5" ht="102">
      <c r="A182" t="s">
        <v>43</v>
      </c>
      <c r="E182" s="29" t="s">
        <v>282</v>
      </c>
    </row>
    <row r="183" spans="1:16" ht="12.75">
      <c r="A183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144</v>
      </c>
      <c s="26">
        <v>48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286</v>
      </c>
    </row>
    <row r="185" spans="1:5" ht="12.75">
      <c r="A185" s="30" t="s">
        <v>42</v>
      </c>
      <c r="E185" s="31" t="s">
        <v>287</v>
      </c>
    </row>
    <row r="186" spans="1:5" ht="102">
      <c r="A186" t="s">
        <v>43</v>
      </c>
      <c r="E186" s="29" t="s">
        <v>288</v>
      </c>
    </row>
    <row r="187" spans="1:18" ht="12.75" customHeight="1">
      <c r="A187" s="5" t="s">
        <v>33</v>
      </c>
      <c s="5"/>
      <c s="34" t="s">
        <v>12</v>
      </c>
      <c s="5"/>
      <c s="21" t="s">
        <v>289</v>
      </c>
      <c s="5"/>
      <c s="5"/>
      <c s="5"/>
      <c s="35">
        <f>0+Q187</f>
      </c>
      <c r="O187">
        <f>0+R187</f>
      </c>
      <c r="Q187">
        <f>0+I188+I192+I196+I200+I204+I208</f>
      </c>
      <c>
        <f>0+O188+O192+O196+O200+O204+O208</f>
      </c>
    </row>
    <row r="188" spans="1:16" ht="12.75">
      <c r="A188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293</v>
      </c>
      <c s="26">
        <v>300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294</v>
      </c>
    </row>
    <row r="190" spans="1:5" ht="12.75">
      <c r="A190" s="30" t="s">
        <v>42</v>
      </c>
      <c r="E190" s="31" t="s">
        <v>295</v>
      </c>
    </row>
    <row r="191" spans="1:5" ht="25.5">
      <c r="A191" t="s">
        <v>43</v>
      </c>
      <c r="E191" s="29" t="s">
        <v>296</v>
      </c>
    </row>
    <row r="192" spans="1:16" ht="12.75">
      <c r="A192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150</v>
      </c>
      <c s="26">
        <v>6.766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300</v>
      </c>
    </row>
    <row r="194" spans="1:5" ht="89.25">
      <c r="A194" s="30" t="s">
        <v>42</v>
      </c>
      <c r="E194" s="31" t="s">
        <v>301</v>
      </c>
    </row>
    <row r="195" spans="1:5" ht="382.5">
      <c r="A195" t="s">
        <v>43</v>
      </c>
      <c r="E195" s="29" t="s">
        <v>302</v>
      </c>
    </row>
    <row r="196" spans="1:16" ht="12.75">
      <c r="A196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73</v>
      </c>
      <c s="26">
        <v>1.218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37</v>
      </c>
    </row>
    <row r="198" spans="1:5" ht="12.75">
      <c r="A198" s="30" t="s">
        <v>42</v>
      </c>
      <c r="E198" s="31" t="s">
        <v>306</v>
      </c>
    </row>
    <row r="199" spans="1:5" ht="242.25">
      <c r="A199" t="s">
        <v>43</v>
      </c>
      <c r="E199" s="29" t="s">
        <v>307</v>
      </c>
    </row>
    <row r="200" spans="1:16" ht="12.75">
      <c r="A200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150</v>
      </c>
      <c s="26">
        <v>0.575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311</v>
      </c>
    </row>
    <row r="202" spans="1:5" ht="25.5">
      <c r="A202" s="30" t="s">
        <v>42</v>
      </c>
      <c r="E202" s="31" t="s">
        <v>312</v>
      </c>
    </row>
    <row r="203" spans="1:5" ht="280.5">
      <c r="A203" t="s">
        <v>43</v>
      </c>
      <c r="E203" s="29" t="s">
        <v>313</v>
      </c>
    </row>
    <row r="204" spans="1:16" ht="12.75">
      <c r="A204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150</v>
      </c>
      <c s="26">
        <v>25.24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317</v>
      </c>
    </row>
    <row r="206" spans="1:5" ht="89.25">
      <c r="A206" s="30" t="s">
        <v>42</v>
      </c>
      <c r="E206" s="31" t="s">
        <v>318</v>
      </c>
    </row>
    <row r="207" spans="1:5" ht="369.75">
      <c r="A207" t="s">
        <v>43</v>
      </c>
      <c r="E207" s="29" t="s">
        <v>319</v>
      </c>
    </row>
    <row r="208" spans="1:16" ht="12.75">
      <c r="A208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73</v>
      </c>
      <c s="26">
        <v>3.786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37</v>
      </c>
    </row>
    <row r="210" spans="1:5" ht="12.75">
      <c r="A210" s="30" t="s">
        <v>42</v>
      </c>
      <c r="E210" s="31" t="s">
        <v>323</v>
      </c>
    </row>
    <row r="211" spans="1:5" ht="267.75">
      <c r="A211" t="s">
        <v>43</v>
      </c>
      <c r="E211" s="29" t="s">
        <v>277</v>
      </c>
    </row>
    <row r="212" spans="1:18" ht="12.75" customHeight="1">
      <c r="A212" s="5" t="s">
        <v>33</v>
      </c>
      <c s="5"/>
      <c s="34" t="s">
        <v>23</v>
      </c>
      <c s="5"/>
      <c s="21" t="s">
        <v>324</v>
      </c>
      <c s="5"/>
      <c s="5"/>
      <c s="5"/>
      <c s="35">
        <f>0+Q212</f>
      </c>
      <c r="O212">
        <f>0+R212</f>
      </c>
      <c r="Q212">
        <f>0+I213+I217+I221+I225+I229+I233+I237+I241+I245+I249</f>
      </c>
      <c>
        <f>0+O213+O217+O221+O225+O229+O233+O237+O241+O245+O249</f>
      </c>
    </row>
    <row r="213" spans="1:16" ht="12.75">
      <c r="A213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150</v>
      </c>
      <c s="26">
        <v>16.064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328</v>
      </c>
    </row>
    <row r="215" spans="1:5" ht="38.25">
      <c r="A215" s="30" t="s">
        <v>42</v>
      </c>
      <c r="E215" s="31" t="s">
        <v>329</v>
      </c>
    </row>
    <row r="216" spans="1:5" ht="369.75">
      <c r="A216" t="s">
        <v>43</v>
      </c>
      <c r="E216" s="29" t="s">
        <v>319</v>
      </c>
    </row>
    <row r="217" spans="1:16" ht="12.75">
      <c r="A217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73</v>
      </c>
      <c s="26">
        <v>3.052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37</v>
      </c>
    </row>
    <row r="219" spans="1:5" ht="12.75">
      <c r="A219" s="30" t="s">
        <v>42</v>
      </c>
      <c r="E219" s="31" t="s">
        <v>333</v>
      </c>
    </row>
    <row r="220" spans="1:5" ht="267.75">
      <c r="A220" t="s">
        <v>43</v>
      </c>
      <c r="E220" s="29" t="s">
        <v>334</v>
      </c>
    </row>
    <row r="221" spans="1:16" ht="12.75">
      <c r="A221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150</v>
      </c>
      <c s="26">
        <v>5.265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338</v>
      </c>
    </row>
    <row r="223" spans="1:5" ht="51">
      <c r="A223" s="30" t="s">
        <v>42</v>
      </c>
      <c r="E223" s="31" t="s">
        <v>339</v>
      </c>
    </row>
    <row r="224" spans="1:5" ht="369.75">
      <c r="A224" t="s">
        <v>43</v>
      </c>
      <c r="E224" s="29" t="s">
        <v>319</v>
      </c>
    </row>
    <row r="225" spans="1:16" ht="12.75">
      <c r="A225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150</v>
      </c>
      <c s="26">
        <v>20.141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343</v>
      </c>
    </row>
    <row r="227" spans="1:5" ht="229.5">
      <c r="A227" s="30" t="s">
        <v>42</v>
      </c>
      <c r="E227" s="31" t="s">
        <v>344</v>
      </c>
    </row>
    <row r="228" spans="1:5" ht="369.75">
      <c r="A228" t="s">
        <v>43</v>
      </c>
      <c r="E228" s="29" t="s">
        <v>319</v>
      </c>
    </row>
    <row r="229" spans="1:16" ht="12.75">
      <c r="A229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150</v>
      </c>
      <c s="26">
        <v>37.1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348</v>
      </c>
    </row>
    <row r="231" spans="1:5" ht="63.75">
      <c r="A231" s="30" t="s">
        <v>42</v>
      </c>
      <c r="E231" s="31" t="s">
        <v>349</v>
      </c>
    </row>
    <row r="232" spans="1:5" ht="38.25">
      <c r="A232" t="s">
        <v>43</v>
      </c>
      <c r="E232" s="29" t="s">
        <v>350</v>
      </c>
    </row>
    <row r="233" spans="1:16" ht="12.75">
      <c r="A233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150</v>
      </c>
      <c s="26">
        <v>24.05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37</v>
      </c>
    </row>
    <row r="235" spans="1:5" ht="25.5">
      <c r="A235" s="30" t="s">
        <v>42</v>
      </c>
      <c r="E235" s="31" t="s">
        <v>354</v>
      </c>
    </row>
    <row r="236" spans="1:5" ht="25.5">
      <c r="A236" t="s">
        <v>43</v>
      </c>
      <c r="E236" s="29" t="s">
        <v>355</v>
      </c>
    </row>
    <row r="237" spans="1:16" ht="12.75">
      <c r="A237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150</v>
      </c>
      <c s="26">
        <v>0.018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359</v>
      </c>
    </row>
    <row r="239" spans="1:5" ht="25.5">
      <c r="A239" s="30" t="s">
        <v>42</v>
      </c>
      <c r="E239" s="31" t="s">
        <v>360</v>
      </c>
    </row>
    <row r="240" spans="1:5" ht="38.25">
      <c r="A240" t="s">
        <v>43</v>
      </c>
      <c r="E240" s="29" t="s">
        <v>361</v>
      </c>
    </row>
    <row r="241" spans="1:16" ht="25.5">
      <c r="A241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150</v>
      </c>
      <c s="26">
        <v>19.08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37</v>
      </c>
    </row>
    <row r="243" spans="1:5" ht="63.75">
      <c r="A243" s="30" t="s">
        <v>42</v>
      </c>
      <c r="E243" s="31" t="s">
        <v>365</v>
      </c>
    </row>
    <row r="244" spans="1:5" ht="38.25">
      <c r="A244" t="s">
        <v>43</v>
      </c>
      <c r="E244" s="29" t="s">
        <v>350</v>
      </c>
    </row>
    <row r="245" spans="1:16" ht="12.75">
      <c r="A245" s="19" t="s">
        <v>35</v>
      </c>
      <c s="23" t="s">
        <v>366</v>
      </c>
      <c s="23" t="s">
        <v>367</v>
      </c>
      <c s="19" t="s">
        <v>37</v>
      </c>
      <c s="24" t="s">
        <v>368</v>
      </c>
      <c s="25" t="s">
        <v>150</v>
      </c>
      <c s="26">
        <v>7.803</v>
      </c>
      <c s="27">
        <v>0</v>
      </c>
      <c s="27">
        <f>ROUND(ROUND(H245,2)*ROUND(G245,3),2)</f>
      </c>
      <c r="O245">
        <f>(I245*21)/100</f>
      </c>
      <c t="s">
        <v>13</v>
      </c>
    </row>
    <row r="246" spans="1:5" ht="12.75">
      <c r="A246" s="28" t="s">
        <v>40</v>
      </c>
      <c r="E246" s="29" t="s">
        <v>343</v>
      </c>
    </row>
    <row r="247" spans="1:5" ht="89.25">
      <c r="A247" s="30" t="s">
        <v>42</v>
      </c>
      <c r="E247" s="31" t="s">
        <v>369</v>
      </c>
    </row>
    <row r="248" spans="1:5" ht="293.25">
      <c r="A248" t="s">
        <v>43</v>
      </c>
      <c r="E248" s="29" t="s">
        <v>370</v>
      </c>
    </row>
    <row r="249" spans="1:16" ht="12.75">
      <c r="A249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150</v>
      </c>
      <c s="26">
        <v>15.627</v>
      </c>
      <c s="27">
        <v>0</v>
      </c>
      <c s="27">
        <f>ROUND(ROUND(H249,2)*ROUND(G249,3),2)</f>
      </c>
      <c r="O249">
        <f>(I249*21)/100</f>
      </c>
      <c t="s">
        <v>13</v>
      </c>
    </row>
    <row r="250" spans="1:5" ht="12.75">
      <c r="A250" s="28" t="s">
        <v>40</v>
      </c>
      <c r="E250" s="29" t="s">
        <v>37</v>
      </c>
    </row>
    <row r="251" spans="1:5" ht="63.75">
      <c r="A251" s="30" t="s">
        <v>42</v>
      </c>
      <c r="E251" s="31" t="s">
        <v>374</v>
      </c>
    </row>
    <row r="252" spans="1:5" ht="102">
      <c r="A252" t="s">
        <v>43</v>
      </c>
      <c r="E252" s="29" t="s">
        <v>375</v>
      </c>
    </row>
    <row r="253" spans="1:18" ht="12.75" customHeight="1">
      <c r="A253" s="5" t="s">
        <v>33</v>
      </c>
      <c s="5"/>
      <c s="34" t="s">
        <v>25</v>
      </c>
      <c s="5"/>
      <c s="21" t="s">
        <v>376</v>
      </c>
      <c s="5"/>
      <c s="5"/>
      <c s="5"/>
      <c s="35">
        <f>0+Q253</f>
      </c>
      <c r="O253">
        <f>0+R253</f>
      </c>
      <c r="Q253">
        <f>0+I254+I258+I262+I266+I270+I274+I278+I282+I286</f>
      </c>
      <c>
        <f>0+O254+O258+O262+O266+O270+O274+O278+O282+O286</f>
      </c>
    </row>
    <row r="254" spans="1:16" ht="12.75">
      <c r="A254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150</v>
      </c>
      <c s="26">
        <v>206.648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25.5">
      <c r="A255" s="28" t="s">
        <v>40</v>
      </c>
      <c r="E255" s="29" t="s">
        <v>380</v>
      </c>
    </row>
    <row r="256" spans="1:5" ht="63.75">
      <c r="A256" s="30" t="s">
        <v>42</v>
      </c>
      <c r="E256" s="31" t="s">
        <v>381</v>
      </c>
    </row>
    <row r="257" spans="1:5" ht="51">
      <c r="A257" t="s">
        <v>43</v>
      </c>
      <c r="E257" s="29" t="s">
        <v>382</v>
      </c>
    </row>
    <row r="258" spans="1:16" ht="12.75">
      <c r="A258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150</v>
      </c>
      <c s="26">
        <v>9.666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37</v>
      </c>
    </row>
    <row r="260" spans="1:5" ht="25.5">
      <c r="A260" s="30" t="s">
        <v>42</v>
      </c>
      <c r="E260" s="31" t="s">
        <v>386</v>
      </c>
    </row>
    <row r="261" spans="1:5" ht="38.25">
      <c r="A261" t="s">
        <v>43</v>
      </c>
      <c r="E261" s="29" t="s">
        <v>387</v>
      </c>
    </row>
    <row r="262" spans="1:16" ht="12.75">
      <c r="A262" s="19" t="s">
        <v>35</v>
      </c>
      <c s="23" t="s">
        <v>388</v>
      </c>
      <c s="23" t="s">
        <v>389</v>
      </c>
      <c s="19" t="s">
        <v>37</v>
      </c>
      <c s="24" t="s">
        <v>390</v>
      </c>
      <c s="25" t="s">
        <v>144</v>
      </c>
      <c s="26">
        <v>107.4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37</v>
      </c>
    </row>
    <row r="264" spans="1:5" ht="12.75">
      <c r="A264" s="30" t="s">
        <v>42</v>
      </c>
      <c r="E264" s="31" t="s">
        <v>391</v>
      </c>
    </row>
    <row r="265" spans="1:5" ht="102">
      <c r="A265" t="s">
        <v>43</v>
      </c>
      <c r="E265" s="29" t="s">
        <v>392</v>
      </c>
    </row>
    <row r="266" spans="1:16" ht="12.75">
      <c r="A266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144</v>
      </c>
      <c s="26">
        <v>438.944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37</v>
      </c>
    </row>
    <row r="268" spans="1:5" ht="12.75">
      <c r="A268" s="30" t="s">
        <v>42</v>
      </c>
      <c r="E268" s="31" t="s">
        <v>396</v>
      </c>
    </row>
    <row r="269" spans="1:5" ht="51">
      <c r="A269" t="s">
        <v>43</v>
      </c>
      <c r="E269" s="29" t="s">
        <v>397</v>
      </c>
    </row>
    <row r="270" spans="1:16" ht="12.75">
      <c r="A270" s="19" t="s">
        <v>35</v>
      </c>
      <c s="23" t="s">
        <v>398</v>
      </c>
      <c s="23" t="s">
        <v>399</v>
      </c>
      <c s="19" t="s">
        <v>37</v>
      </c>
      <c s="24" t="s">
        <v>400</v>
      </c>
      <c s="25" t="s">
        <v>144</v>
      </c>
      <c s="26">
        <v>890.116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37</v>
      </c>
    </row>
    <row r="272" spans="1:5" ht="51">
      <c r="A272" s="30" t="s">
        <v>42</v>
      </c>
      <c r="E272" s="31" t="s">
        <v>401</v>
      </c>
    </row>
    <row r="273" spans="1:5" ht="51">
      <c r="A273" t="s">
        <v>43</v>
      </c>
      <c r="E273" s="29" t="s">
        <v>397</v>
      </c>
    </row>
    <row r="274" spans="1:16" ht="12.75">
      <c r="A274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144</v>
      </c>
      <c s="26">
        <v>455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37</v>
      </c>
    </row>
    <row r="276" spans="1:5" ht="12.75">
      <c r="A276" s="30" t="s">
        <v>42</v>
      </c>
      <c r="E276" s="31" t="s">
        <v>405</v>
      </c>
    </row>
    <row r="277" spans="1:5" ht="140.25">
      <c r="A277" t="s">
        <v>43</v>
      </c>
      <c r="E277" s="29" t="s">
        <v>406</v>
      </c>
    </row>
    <row r="278" spans="1:16" ht="12.75">
      <c r="A278" s="19" t="s">
        <v>35</v>
      </c>
      <c s="23" t="s">
        <v>407</v>
      </c>
      <c s="23" t="s">
        <v>408</v>
      </c>
      <c s="19" t="s">
        <v>37</v>
      </c>
      <c s="24" t="s">
        <v>409</v>
      </c>
      <c s="25" t="s">
        <v>144</v>
      </c>
      <c s="26">
        <v>428.736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42</v>
      </c>
      <c r="E280" s="31" t="s">
        <v>410</v>
      </c>
    </row>
    <row r="281" spans="1:5" ht="140.25">
      <c r="A281" t="s">
        <v>43</v>
      </c>
      <c r="E281" s="29" t="s">
        <v>406</v>
      </c>
    </row>
    <row r="282" spans="1:16" ht="12.75">
      <c r="A282" s="19" t="s">
        <v>35</v>
      </c>
      <c s="23" t="s">
        <v>411</v>
      </c>
      <c s="23" t="s">
        <v>412</v>
      </c>
      <c s="19" t="s">
        <v>37</v>
      </c>
      <c s="24" t="s">
        <v>413</v>
      </c>
      <c s="25" t="s">
        <v>144</v>
      </c>
      <c s="26">
        <v>438.944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12.75">
      <c r="A283" s="28" t="s">
        <v>40</v>
      </c>
      <c r="E283" s="29" t="s">
        <v>37</v>
      </c>
    </row>
    <row r="284" spans="1:5" ht="12.75">
      <c r="A284" s="30" t="s">
        <v>42</v>
      </c>
      <c r="E284" s="31" t="s">
        <v>396</v>
      </c>
    </row>
    <row r="285" spans="1:5" ht="140.25">
      <c r="A285" t="s">
        <v>43</v>
      </c>
      <c r="E285" s="29" t="s">
        <v>406</v>
      </c>
    </row>
    <row r="286" spans="1:16" ht="12.75">
      <c r="A286" s="19" t="s">
        <v>35</v>
      </c>
      <c s="23" t="s">
        <v>414</v>
      </c>
      <c s="23" t="s">
        <v>415</v>
      </c>
      <c s="19" t="s">
        <v>37</v>
      </c>
      <c s="24" t="s">
        <v>416</v>
      </c>
      <c s="25" t="s">
        <v>144</v>
      </c>
      <c s="26">
        <v>40.548</v>
      </c>
      <c s="27">
        <v>0</v>
      </c>
      <c s="27">
        <f>ROUND(ROUND(H286,2)*ROUND(G286,3),2)</f>
      </c>
      <c r="O286">
        <f>(I286*21)/100</f>
      </c>
      <c t="s">
        <v>13</v>
      </c>
    </row>
    <row r="287" spans="1:5" ht="12.75">
      <c r="A287" s="28" t="s">
        <v>40</v>
      </c>
      <c r="E287" s="29" t="s">
        <v>37</v>
      </c>
    </row>
    <row r="288" spans="1:5" ht="12.75">
      <c r="A288" s="30" t="s">
        <v>42</v>
      </c>
      <c r="E288" s="31" t="s">
        <v>417</v>
      </c>
    </row>
    <row r="289" spans="1:5" ht="140.25">
      <c r="A289" t="s">
        <v>43</v>
      </c>
      <c r="E289" s="29" t="s">
        <v>406</v>
      </c>
    </row>
    <row r="290" spans="1:18" ht="12.75" customHeight="1">
      <c r="A290" s="5" t="s">
        <v>33</v>
      </c>
      <c s="5"/>
      <c s="34" t="s">
        <v>65</v>
      </c>
      <c s="5"/>
      <c s="21" t="s">
        <v>418</v>
      </c>
      <c s="5"/>
      <c s="5"/>
      <c s="5"/>
      <c s="35">
        <f>0+Q290</f>
      </c>
      <c r="O290">
        <f>0+R290</f>
      </c>
      <c r="Q290">
        <f>0+I291+I295+I299+I303+I307+I311</f>
      </c>
      <c>
        <f>0+O291+O295+O299+O303+O307+O311</f>
      </c>
    </row>
    <row r="291" spans="1:16" ht="25.5">
      <c r="A291" s="19" t="s">
        <v>35</v>
      </c>
      <c s="23" t="s">
        <v>419</v>
      </c>
      <c s="23" t="s">
        <v>420</v>
      </c>
      <c s="19" t="s">
        <v>37</v>
      </c>
      <c s="24" t="s">
        <v>421</v>
      </c>
      <c s="25" t="s">
        <v>144</v>
      </c>
      <c s="26">
        <v>147.946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37</v>
      </c>
    </row>
    <row r="293" spans="1:5" ht="114.75">
      <c r="A293" s="30" t="s">
        <v>42</v>
      </c>
      <c r="E293" s="31" t="s">
        <v>422</v>
      </c>
    </row>
    <row r="294" spans="1:5" ht="191.25">
      <c r="A294" t="s">
        <v>43</v>
      </c>
      <c r="E294" s="29" t="s">
        <v>423</v>
      </c>
    </row>
    <row r="295" spans="1:16" ht="12.75">
      <c r="A295" s="19" t="s">
        <v>35</v>
      </c>
      <c s="23" t="s">
        <v>424</v>
      </c>
      <c s="23" t="s">
        <v>425</v>
      </c>
      <c s="19" t="s">
        <v>37</v>
      </c>
      <c s="24" t="s">
        <v>426</v>
      </c>
      <c s="25" t="s">
        <v>144</v>
      </c>
      <c s="26">
        <v>65.88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37</v>
      </c>
    </row>
    <row r="297" spans="1:5" ht="89.25">
      <c r="A297" s="30" t="s">
        <v>42</v>
      </c>
      <c r="E297" s="31" t="s">
        <v>427</v>
      </c>
    </row>
    <row r="298" spans="1:5" ht="204">
      <c r="A298" t="s">
        <v>43</v>
      </c>
      <c r="E298" s="29" t="s">
        <v>428</v>
      </c>
    </row>
    <row r="299" spans="1:16" ht="12.75">
      <c r="A299" s="19" t="s">
        <v>35</v>
      </c>
      <c s="23" t="s">
        <v>429</v>
      </c>
      <c s="23" t="s">
        <v>430</v>
      </c>
      <c s="19" t="s">
        <v>37</v>
      </c>
      <c s="24" t="s">
        <v>431</v>
      </c>
      <c s="25" t="s">
        <v>144</v>
      </c>
      <c s="26">
        <v>12.3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432</v>
      </c>
    </row>
    <row r="301" spans="1:5" ht="12.75">
      <c r="A301" s="30" t="s">
        <v>42</v>
      </c>
      <c r="E301" s="31" t="s">
        <v>433</v>
      </c>
    </row>
    <row r="302" spans="1:5" ht="204">
      <c r="A302" t="s">
        <v>43</v>
      </c>
      <c r="E302" s="29" t="s">
        <v>434</v>
      </c>
    </row>
    <row r="303" spans="1:16" ht="25.5">
      <c r="A303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144</v>
      </c>
      <c s="26">
        <v>46.748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37</v>
      </c>
    </row>
    <row r="305" spans="1:5" ht="12.75">
      <c r="A305" s="30" t="s">
        <v>42</v>
      </c>
      <c r="E305" s="31" t="s">
        <v>438</v>
      </c>
    </row>
    <row r="306" spans="1:5" ht="204">
      <c r="A306" t="s">
        <v>43</v>
      </c>
      <c r="E306" s="29" t="s">
        <v>428</v>
      </c>
    </row>
    <row r="307" spans="1:16" ht="12.75">
      <c r="A307" s="19" t="s">
        <v>35</v>
      </c>
      <c s="23" t="s">
        <v>439</v>
      </c>
      <c s="23" t="s">
        <v>440</v>
      </c>
      <c s="19" t="s">
        <v>37</v>
      </c>
      <c s="24" t="s">
        <v>441</v>
      </c>
      <c s="25" t="s">
        <v>144</v>
      </c>
      <c s="26">
        <v>147.946</v>
      </c>
      <c s="27">
        <v>0</v>
      </c>
      <c s="27">
        <f>ROUND(ROUND(H307,2)*ROUND(G307,3),2)</f>
      </c>
      <c r="O307">
        <f>(I307*21)/100</f>
      </c>
      <c t="s">
        <v>13</v>
      </c>
    </row>
    <row r="308" spans="1:5" ht="12.75">
      <c r="A308" s="28" t="s">
        <v>40</v>
      </c>
      <c r="E308" s="29" t="s">
        <v>37</v>
      </c>
    </row>
    <row r="309" spans="1:5" ht="114.75">
      <c r="A309" s="30" t="s">
        <v>42</v>
      </c>
      <c r="E309" s="31" t="s">
        <v>422</v>
      </c>
    </row>
    <row r="310" spans="1:5" ht="38.25">
      <c r="A310" t="s">
        <v>43</v>
      </c>
      <c r="E310" s="29" t="s">
        <v>442</v>
      </c>
    </row>
    <row r="311" spans="1:16" ht="12.75">
      <c r="A311" s="19" t="s">
        <v>35</v>
      </c>
      <c s="23" t="s">
        <v>443</v>
      </c>
      <c s="23" t="s">
        <v>444</v>
      </c>
      <c s="19" t="s">
        <v>37</v>
      </c>
      <c s="24" t="s">
        <v>445</v>
      </c>
      <c s="25" t="s">
        <v>144</v>
      </c>
      <c s="26">
        <v>47.102</v>
      </c>
      <c s="27">
        <v>0</v>
      </c>
      <c s="27">
        <f>ROUND(ROUND(H311,2)*ROUND(G311,3),2)</f>
      </c>
      <c r="O311">
        <f>(I311*21)/100</f>
      </c>
      <c t="s">
        <v>13</v>
      </c>
    </row>
    <row r="312" spans="1:5" ht="12.75">
      <c r="A312" s="28" t="s">
        <v>40</v>
      </c>
      <c r="E312" s="29" t="s">
        <v>37</v>
      </c>
    </row>
    <row r="313" spans="1:5" ht="63.75">
      <c r="A313" s="30" t="s">
        <v>42</v>
      </c>
      <c r="E313" s="31" t="s">
        <v>446</v>
      </c>
    </row>
    <row r="314" spans="1:5" ht="51">
      <c r="A314" t="s">
        <v>43</v>
      </c>
      <c r="E314" s="29" t="s">
        <v>447</v>
      </c>
    </row>
    <row r="315" spans="1:18" ht="12.75" customHeight="1">
      <c r="A315" s="5" t="s">
        <v>33</v>
      </c>
      <c s="5"/>
      <c s="34" t="s">
        <v>30</v>
      </c>
      <c s="5"/>
      <c s="21" t="s">
        <v>45</v>
      </c>
      <c s="5"/>
      <c s="5"/>
      <c s="5"/>
      <c s="35">
        <f>0+Q315</f>
      </c>
      <c r="O315">
        <f>0+R315</f>
      </c>
      <c r="Q315">
        <f>0+I316+I320+I324+I328+I332+I336+I340+I344+I348+I352+I356+I360+I364+I368+I372+I376+I380+I384+I388+I392+I396</f>
      </c>
      <c>
        <f>0+O316+O320+O324+O328+O332+O336+O340+O344+O348+O352+O356+O360+O364+O368+O372+O376+O380+O384+O388+O392+O396</f>
      </c>
    </row>
    <row r="316" spans="1:16" ht="12.75">
      <c r="A316" s="19" t="s">
        <v>35</v>
      </c>
      <c s="23" t="s">
        <v>448</v>
      </c>
      <c s="23" t="s">
        <v>449</v>
      </c>
      <c s="19" t="s">
        <v>37</v>
      </c>
      <c s="24" t="s">
        <v>450</v>
      </c>
      <c s="25" t="s">
        <v>173</v>
      </c>
      <c s="26">
        <v>14.354</v>
      </c>
      <c s="27">
        <v>0</v>
      </c>
      <c s="27">
        <f>ROUND(ROUND(H316,2)*ROUND(G316,3),2)</f>
      </c>
      <c r="O316">
        <f>(I316*21)/100</f>
      </c>
      <c t="s">
        <v>13</v>
      </c>
    </row>
    <row r="317" spans="1:5" ht="12.75">
      <c r="A317" s="28" t="s">
        <v>40</v>
      </c>
      <c r="E317" s="29" t="s">
        <v>37</v>
      </c>
    </row>
    <row r="318" spans="1:5" ht="12.75">
      <c r="A318" s="30" t="s">
        <v>42</v>
      </c>
      <c r="E318" s="31" t="s">
        <v>451</v>
      </c>
    </row>
    <row r="319" spans="1:5" ht="38.25">
      <c r="A319" t="s">
        <v>43</v>
      </c>
      <c r="E319" s="29" t="s">
        <v>452</v>
      </c>
    </row>
    <row r="320" spans="1:16" ht="12.75">
      <c r="A320" s="19" t="s">
        <v>35</v>
      </c>
      <c s="23" t="s">
        <v>453</v>
      </c>
      <c s="23" t="s">
        <v>454</v>
      </c>
      <c s="19" t="s">
        <v>37</v>
      </c>
      <c s="24" t="s">
        <v>455</v>
      </c>
      <c s="25" t="s">
        <v>173</v>
      </c>
      <c s="26">
        <v>24.6</v>
      </c>
      <c s="27">
        <v>0</v>
      </c>
      <c s="27">
        <f>ROUND(ROUND(H320,2)*ROUND(G320,3),2)</f>
      </c>
      <c r="O320">
        <f>(I320*21)/100</f>
      </c>
      <c t="s">
        <v>13</v>
      </c>
    </row>
    <row r="321" spans="1:5" ht="12.75">
      <c r="A321" s="28" t="s">
        <v>40</v>
      </c>
      <c r="E321" s="29" t="s">
        <v>37</v>
      </c>
    </row>
    <row r="322" spans="1:5" ht="12.75">
      <c r="A322" s="30" t="s">
        <v>42</v>
      </c>
      <c r="E322" s="31" t="s">
        <v>456</v>
      </c>
    </row>
    <row r="323" spans="1:5" ht="63.75">
      <c r="A323" t="s">
        <v>43</v>
      </c>
      <c r="E323" s="29" t="s">
        <v>457</v>
      </c>
    </row>
    <row r="324" spans="1:16" ht="12.75">
      <c r="A324" s="19" t="s">
        <v>35</v>
      </c>
      <c s="23" t="s">
        <v>458</v>
      </c>
      <c s="23" t="s">
        <v>459</v>
      </c>
      <c s="19" t="s">
        <v>37</v>
      </c>
      <c s="24" t="s">
        <v>460</v>
      </c>
      <c s="25" t="s">
        <v>48</v>
      </c>
      <c s="26">
        <v>2</v>
      </c>
      <c s="27">
        <v>0</v>
      </c>
      <c s="27">
        <f>ROUND(ROUND(H324,2)*ROUND(G324,3),2)</f>
      </c>
      <c r="O324">
        <f>(I324*21)/100</f>
      </c>
      <c t="s">
        <v>13</v>
      </c>
    </row>
    <row r="325" spans="1:5" ht="12.75">
      <c r="A325" s="28" t="s">
        <v>40</v>
      </c>
      <c r="E325" s="29" t="s">
        <v>37</v>
      </c>
    </row>
    <row r="326" spans="1:5" ht="12.75">
      <c r="A326" s="30" t="s">
        <v>42</v>
      </c>
      <c r="E326" s="31" t="s">
        <v>461</v>
      </c>
    </row>
    <row r="327" spans="1:5" ht="25.5">
      <c r="A327" t="s">
        <v>43</v>
      </c>
      <c r="E327" s="29" t="s">
        <v>462</v>
      </c>
    </row>
    <row r="328" spans="1:16" ht="25.5">
      <c r="A328" s="19" t="s">
        <v>35</v>
      </c>
      <c s="23" t="s">
        <v>463</v>
      </c>
      <c s="23" t="s">
        <v>464</v>
      </c>
      <c s="19" t="s">
        <v>37</v>
      </c>
      <c s="24" t="s">
        <v>465</v>
      </c>
      <c s="25" t="s">
        <v>144</v>
      </c>
      <c s="26">
        <v>43.75</v>
      </c>
      <c s="27">
        <v>0</v>
      </c>
      <c s="27">
        <f>ROUND(ROUND(H328,2)*ROUND(G328,3),2)</f>
      </c>
      <c r="O328">
        <f>(I328*21)/100</f>
      </c>
      <c t="s">
        <v>13</v>
      </c>
    </row>
    <row r="329" spans="1:5" ht="12.75">
      <c r="A329" s="28" t="s">
        <v>40</v>
      </c>
      <c r="E329" s="29" t="s">
        <v>37</v>
      </c>
    </row>
    <row r="330" spans="1:5" ht="38.25">
      <c r="A330" s="30" t="s">
        <v>42</v>
      </c>
      <c r="E330" s="31" t="s">
        <v>466</v>
      </c>
    </row>
    <row r="331" spans="1:5" ht="38.25">
      <c r="A331" t="s">
        <v>43</v>
      </c>
      <c r="E331" s="29" t="s">
        <v>467</v>
      </c>
    </row>
    <row r="332" spans="1:16" ht="25.5">
      <c r="A332" s="19" t="s">
        <v>35</v>
      </c>
      <c s="23" t="s">
        <v>468</v>
      </c>
      <c s="23" t="s">
        <v>469</v>
      </c>
      <c s="19" t="s">
        <v>37</v>
      </c>
      <c s="24" t="s">
        <v>470</v>
      </c>
      <c s="25" t="s">
        <v>144</v>
      </c>
      <c s="26">
        <v>43.75</v>
      </c>
      <c s="27">
        <v>0</v>
      </c>
      <c s="27">
        <f>ROUND(ROUND(H332,2)*ROUND(G332,3),2)</f>
      </c>
      <c r="O332">
        <f>(I332*21)/100</f>
      </c>
      <c t="s">
        <v>13</v>
      </c>
    </row>
    <row r="333" spans="1:5" ht="12.75">
      <c r="A333" s="28" t="s">
        <v>40</v>
      </c>
      <c r="E333" s="29" t="s">
        <v>37</v>
      </c>
    </row>
    <row r="334" spans="1:5" ht="38.25">
      <c r="A334" s="30" t="s">
        <v>42</v>
      </c>
      <c r="E334" s="31" t="s">
        <v>466</v>
      </c>
    </row>
    <row r="335" spans="1:5" ht="38.25">
      <c r="A335" t="s">
        <v>43</v>
      </c>
      <c r="E335" s="29" t="s">
        <v>467</v>
      </c>
    </row>
    <row r="336" spans="1:16" ht="12.75">
      <c r="A336" s="19" t="s">
        <v>35</v>
      </c>
      <c s="23" t="s">
        <v>471</v>
      </c>
      <c s="23" t="s">
        <v>472</v>
      </c>
      <c s="19" t="s">
        <v>37</v>
      </c>
      <c s="24" t="s">
        <v>473</v>
      </c>
      <c s="25" t="s">
        <v>173</v>
      </c>
      <c s="26">
        <v>10.8</v>
      </c>
      <c s="27">
        <v>0</v>
      </c>
      <c s="27">
        <f>ROUND(ROUND(H336,2)*ROUND(G336,3),2)</f>
      </c>
      <c r="O336">
        <f>(I336*21)/100</f>
      </c>
      <c t="s">
        <v>13</v>
      </c>
    </row>
    <row r="337" spans="1:5" ht="12.75">
      <c r="A337" s="28" t="s">
        <v>40</v>
      </c>
      <c r="E337" s="29" t="s">
        <v>474</v>
      </c>
    </row>
    <row r="338" spans="1:5" ht="38.25">
      <c r="A338" s="30" t="s">
        <v>42</v>
      </c>
      <c r="E338" s="31" t="s">
        <v>475</v>
      </c>
    </row>
    <row r="339" spans="1:5" ht="51">
      <c r="A339" t="s">
        <v>43</v>
      </c>
      <c r="E339" s="29" t="s">
        <v>476</v>
      </c>
    </row>
    <row r="340" spans="1:16" ht="12.75">
      <c r="A340" s="19" t="s">
        <v>35</v>
      </c>
      <c s="23" t="s">
        <v>477</v>
      </c>
      <c s="23" t="s">
        <v>478</v>
      </c>
      <c s="19" t="s">
        <v>37</v>
      </c>
      <c s="24" t="s">
        <v>479</v>
      </c>
      <c s="25" t="s">
        <v>173</v>
      </c>
      <c s="26">
        <v>8</v>
      </c>
      <c s="27">
        <v>0</v>
      </c>
      <c s="27">
        <f>ROUND(ROUND(H340,2)*ROUND(G340,3),2)</f>
      </c>
      <c r="O340">
        <f>(I340*21)/100</f>
      </c>
      <c t="s">
        <v>13</v>
      </c>
    </row>
    <row r="341" spans="1:5" ht="12.75">
      <c r="A341" s="28" t="s">
        <v>40</v>
      </c>
      <c r="E341" s="29" t="s">
        <v>474</v>
      </c>
    </row>
    <row r="342" spans="1:5" ht="12.75">
      <c r="A342" s="30" t="s">
        <v>42</v>
      </c>
      <c r="E342" s="31" t="s">
        <v>480</v>
      </c>
    </row>
    <row r="343" spans="1:5" ht="51">
      <c r="A343" t="s">
        <v>43</v>
      </c>
      <c r="E343" s="29" t="s">
        <v>476</v>
      </c>
    </row>
    <row r="344" spans="1:16" ht="12.75">
      <c r="A344" s="19" t="s">
        <v>35</v>
      </c>
      <c s="23" t="s">
        <v>481</v>
      </c>
      <c s="23" t="s">
        <v>482</v>
      </c>
      <c s="19" t="s">
        <v>37</v>
      </c>
      <c s="24" t="s">
        <v>483</v>
      </c>
      <c s="25" t="s">
        <v>173</v>
      </c>
      <c s="26">
        <v>13</v>
      </c>
      <c s="27">
        <v>0</v>
      </c>
      <c s="27">
        <f>ROUND(ROUND(H344,2)*ROUND(G344,3),2)</f>
      </c>
      <c r="O344">
        <f>(I344*21)/100</f>
      </c>
      <c t="s">
        <v>13</v>
      </c>
    </row>
    <row r="345" spans="1:5" ht="12.75">
      <c r="A345" s="28" t="s">
        <v>40</v>
      </c>
      <c r="E345" s="29" t="s">
        <v>37</v>
      </c>
    </row>
    <row r="346" spans="1:5" ht="12.75">
      <c r="A346" s="30" t="s">
        <v>42</v>
      </c>
      <c r="E346" s="31" t="s">
        <v>484</v>
      </c>
    </row>
    <row r="347" spans="1:5" ht="25.5">
      <c r="A347" t="s">
        <v>43</v>
      </c>
      <c r="E347" s="29" t="s">
        <v>485</v>
      </c>
    </row>
    <row r="348" spans="1:16" ht="12.75">
      <c r="A348" s="19" t="s">
        <v>35</v>
      </c>
      <c s="23" t="s">
        <v>486</v>
      </c>
      <c s="23" t="s">
        <v>487</v>
      </c>
      <c s="19" t="s">
        <v>37</v>
      </c>
      <c s="24" t="s">
        <v>488</v>
      </c>
      <c s="25" t="s">
        <v>144</v>
      </c>
      <c s="26">
        <v>1.1</v>
      </c>
      <c s="27">
        <v>0</v>
      </c>
      <c s="27">
        <f>ROUND(ROUND(H348,2)*ROUND(G348,3),2)</f>
      </c>
      <c r="O348">
        <f>(I348*21)/100</f>
      </c>
      <c t="s">
        <v>13</v>
      </c>
    </row>
    <row r="349" spans="1:5" ht="12.75">
      <c r="A349" s="28" t="s">
        <v>40</v>
      </c>
      <c r="E349" s="29" t="s">
        <v>489</v>
      </c>
    </row>
    <row r="350" spans="1:5" ht="51">
      <c r="A350" s="30" t="s">
        <v>42</v>
      </c>
      <c r="E350" s="31" t="s">
        <v>490</v>
      </c>
    </row>
    <row r="351" spans="1:5" ht="25.5">
      <c r="A351" t="s">
        <v>43</v>
      </c>
      <c r="E351" s="29" t="s">
        <v>491</v>
      </c>
    </row>
    <row r="352" spans="1:16" ht="12.75">
      <c r="A352" s="19" t="s">
        <v>35</v>
      </c>
      <c s="23" t="s">
        <v>492</v>
      </c>
      <c s="23" t="s">
        <v>493</v>
      </c>
      <c s="19" t="s">
        <v>37</v>
      </c>
      <c s="24" t="s">
        <v>494</v>
      </c>
      <c s="25" t="s">
        <v>173</v>
      </c>
      <c s="26">
        <v>37.6</v>
      </c>
      <c s="27">
        <v>0</v>
      </c>
      <c s="27">
        <f>ROUND(ROUND(H352,2)*ROUND(G352,3),2)</f>
      </c>
      <c r="O352">
        <f>(I352*21)/100</f>
      </c>
      <c t="s">
        <v>13</v>
      </c>
    </row>
    <row r="353" spans="1:5" ht="12.75">
      <c r="A353" s="28" t="s">
        <v>40</v>
      </c>
      <c r="E353" s="29" t="s">
        <v>495</v>
      </c>
    </row>
    <row r="354" spans="1:5" ht="12.75">
      <c r="A354" s="30" t="s">
        <v>42</v>
      </c>
      <c r="E354" s="31" t="s">
        <v>496</v>
      </c>
    </row>
    <row r="355" spans="1:5" ht="38.25">
      <c r="A355" t="s">
        <v>43</v>
      </c>
      <c r="E355" s="29" t="s">
        <v>497</v>
      </c>
    </row>
    <row r="356" spans="1:16" ht="12.75">
      <c r="A356" s="19" t="s">
        <v>35</v>
      </c>
      <c s="23" t="s">
        <v>498</v>
      </c>
      <c s="23" t="s">
        <v>499</v>
      </c>
      <c s="19" t="s">
        <v>37</v>
      </c>
      <c s="24" t="s">
        <v>500</v>
      </c>
      <c s="25" t="s">
        <v>173</v>
      </c>
      <c s="26">
        <v>7.48</v>
      </c>
      <c s="27">
        <v>0</v>
      </c>
      <c s="27">
        <f>ROUND(ROUND(H356,2)*ROUND(G356,3),2)</f>
      </c>
      <c r="O356">
        <f>(I356*21)/100</f>
      </c>
      <c t="s">
        <v>13</v>
      </c>
    </row>
    <row r="357" spans="1:5" ht="12.75">
      <c r="A357" s="28" t="s">
        <v>40</v>
      </c>
      <c r="E357" s="29" t="s">
        <v>489</v>
      </c>
    </row>
    <row r="358" spans="1:5" ht="25.5">
      <c r="A358" s="30" t="s">
        <v>42</v>
      </c>
      <c r="E358" s="31" t="s">
        <v>501</v>
      </c>
    </row>
    <row r="359" spans="1:5" ht="25.5">
      <c r="A359" t="s">
        <v>43</v>
      </c>
      <c r="E359" s="29" t="s">
        <v>491</v>
      </c>
    </row>
    <row r="360" spans="1:16" ht="12.75">
      <c r="A360" s="19" t="s">
        <v>35</v>
      </c>
      <c s="23" t="s">
        <v>502</v>
      </c>
      <c s="23" t="s">
        <v>503</v>
      </c>
      <c s="19" t="s">
        <v>37</v>
      </c>
      <c s="24" t="s">
        <v>504</v>
      </c>
      <c s="25" t="s">
        <v>173</v>
      </c>
      <c s="26">
        <v>7.48</v>
      </c>
      <c s="27">
        <v>0</v>
      </c>
      <c s="27">
        <f>ROUND(ROUND(H360,2)*ROUND(G360,3),2)</f>
      </c>
      <c r="O360">
        <f>(I360*21)/100</f>
      </c>
      <c t="s">
        <v>13</v>
      </c>
    </row>
    <row r="361" spans="1:5" ht="12.75">
      <c r="A361" s="28" t="s">
        <v>40</v>
      </c>
      <c r="E361" s="29" t="s">
        <v>489</v>
      </c>
    </row>
    <row r="362" spans="1:5" ht="25.5">
      <c r="A362" s="30" t="s">
        <v>42</v>
      </c>
      <c r="E362" s="31" t="s">
        <v>501</v>
      </c>
    </row>
    <row r="363" spans="1:5" ht="38.25">
      <c r="A363" t="s">
        <v>43</v>
      </c>
      <c r="E363" s="29" t="s">
        <v>497</v>
      </c>
    </row>
    <row r="364" spans="1:16" ht="12.75">
      <c r="A364" s="19" t="s">
        <v>35</v>
      </c>
      <c s="23" t="s">
        <v>505</v>
      </c>
      <c s="23" t="s">
        <v>506</v>
      </c>
      <c s="19" t="s">
        <v>37</v>
      </c>
      <c s="24" t="s">
        <v>507</v>
      </c>
      <c s="25" t="s">
        <v>293</v>
      </c>
      <c s="26">
        <v>52.96</v>
      </c>
      <c s="27">
        <v>0</v>
      </c>
      <c s="27">
        <f>ROUND(ROUND(H364,2)*ROUND(G364,3),2)</f>
      </c>
      <c r="O364">
        <f>(I364*21)/100</f>
      </c>
      <c t="s">
        <v>13</v>
      </c>
    </row>
    <row r="365" spans="1:5" ht="12.75">
      <c r="A365" s="28" t="s">
        <v>40</v>
      </c>
      <c r="E365" s="29" t="s">
        <v>508</v>
      </c>
    </row>
    <row r="366" spans="1:5" ht="25.5">
      <c r="A366" s="30" t="s">
        <v>42</v>
      </c>
      <c r="E366" s="31" t="s">
        <v>509</v>
      </c>
    </row>
    <row r="367" spans="1:5" ht="357">
      <c r="A367" t="s">
        <v>43</v>
      </c>
      <c r="E367" s="29" t="s">
        <v>510</v>
      </c>
    </row>
    <row r="368" spans="1:16" ht="12.75">
      <c r="A368" s="19" t="s">
        <v>35</v>
      </c>
      <c s="23" t="s">
        <v>511</v>
      </c>
      <c s="23" t="s">
        <v>512</v>
      </c>
      <c s="19" t="s">
        <v>37</v>
      </c>
      <c s="24" t="s">
        <v>513</v>
      </c>
      <c s="25" t="s">
        <v>150</v>
      </c>
      <c s="26">
        <v>5.625</v>
      </c>
      <c s="27">
        <v>0</v>
      </c>
      <c s="27">
        <f>ROUND(ROUND(H368,2)*ROUND(G368,3),2)</f>
      </c>
      <c r="O368">
        <f>(I368*21)/100</f>
      </c>
      <c t="s">
        <v>13</v>
      </c>
    </row>
    <row r="369" spans="1:5" ht="25.5">
      <c r="A369" s="28" t="s">
        <v>40</v>
      </c>
      <c r="E369" s="29" t="s">
        <v>514</v>
      </c>
    </row>
    <row r="370" spans="1:5" ht="76.5">
      <c r="A370" s="30" t="s">
        <v>42</v>
      </c>
      <c r="E370" s="31" t="s">
        <v>515</v>
      </c>
    </row>
    <row r="371" spans="1:5" ht="102">
      <c r="A371" t="s">
        <v>43</v>
      </c>
      <c r="E371" s="29" t="s">
        <v>516</v>
      </c>
    </row>
    <row r="372" spans="1:16" ht="12.75">
      <c r="A372" s="19" t="s">
        <v>35</v>
      </c>
      <c s="23" t="s">
        <v>517</v>
      </c>
      <c s="23" t="s">
        <v>518</v>
      </c>
      <c s="19" t="s">
        <v>37</v>
      </c>
      <c s="24" t="s">
        <v>519</v>
      </c>
      <c s="25" t="s">
        <v>150</v>
      </c>
      <c s="26">
        <v>32.835</v>
      </c>
      <c s="27">
        <v>0</v>
      </c>
      <c s="27">
        <f>ROUND(ROUND(H372,2)*ROUND(G372,3),2)</f>
      </c>
      <c r="O372">
        <f>(I372*21)/100</f>
      </c>
      <c t="s">
        <v>13</v>
      </c>
    </row>
    <row r="373" spans="1:5" ht="25.5">
      <c r="A373" s="28" t="s">
        <v>40</v>
      </c>
      <c r="E373" s="29" t="s">
        <v>514</v>
      </c>
    </row>
    <row r="374" spans="1:5" ht="216.75">
      <c r="A374" s="30" t="s">
        <v>42</v>
      </c>
      <c r="E374" s="31" t="s">
        <v>520</v>
      </c>
    </row>
    <row r="375" spans="1:5" ht="102">
      <c r="A375" t="s">
        <v>43</v>
      </c>
      <c r="E375" s="29" t="s">
        <v>516</v>
      </c>
    </row>
    <row r="376" spans="1:16" ht="12.75">
      <c r="A376" s="19" t="s">
        <v>35</v>
      </c>
      <c s="23" t="s">
        <v>521</v>
      </c>
      <c s="23" t="s">
        <v>522</v>
      </c>
      <c s="19" t="s">
        <v>37</v>
      </c>
      <c s="24" t="s">
        <v>523</v>
      </c>
      <c s="25" t="s">
        <v>150</v>
      </c>
      <c s="26">
        <v>22.259</v>
      </c>
      <c s="27">
        <v>0</v>
      </c>
      <c s="27">
        <f>ROUND(ROUND(H376,2)*ROUND(G376,3),2)</f>
      </c>
      <c r="O376">
        <f>(I376*21)/100</f>
      </c>
      <c t="s">
        <v>13</v>
      </c>
    </row>
    <row r="377" spans="1:5" ht="25.5">
      <c r="A377" s="28" t="s">
        <v>40</v>
      </c>
      <c r="E377" s="29" t="s">
        <v>514</v>
      </c>
    </row>
    <row r="378" spans="1:5" ht="76.5">
      <c r="A378" s="30" t="s">
        <v>42</v>
      </c>
      <c r="E378" s="31" t="s">
        <v>524</v>
      </c>
    </row>
    <row r="379" spans="1:5" ht="102">
      <c r="A379" t="s">
        <v>43</v>
      </c>
      <c r="E379" s="29" t="s">
        <v>516</v>
      </c>
    </row>
    <row r="380" spans="1:16" ht="12.75">
      <c r="A380" s="19" t="s">
        <v>35</v>
      </c>
      <c s="23" t="s">
        <v>525</v>
      </c>
      <c s="23" t="s">
        <v>526</v>
      </c>
      <c s="19" t="s">
        <v>37</v>
      </c>
      <c s="24" t="s">
        <v>527</v>
      </c>
      <c s="25" t="s">
        <v>150</v>
      </c>
      <c s="26">
        <v>8.756</v>
      </c>
      <c s="27">
        <v>0</v>
      </c>
      <c s="27">
        <f>ROUND(ROUND(H380,2)*ROUND(G380,3),2)</f>
      </c>
      <c r="O380">
        <f>(I380*21)/100</f>
      </c>
      <c t="s">
        <v>13</v>
      </c>
    </row>
    <row r="381" spans="1:5" ht="25.5">
      <c r="A381" s="28" t="s">
        <v>40</v>
      </c>
      <c r="E381" s="29" t="s">
        <v>514</v>
      </c>
    </row>
    <row r="382" spans="1:5" ht="114.75">
      <c r="A382" s="30" t="s">
        <v>42</v>
      </c>
      <c r="E382" s="31" t="s">
        <v>528</v>
      </c>
    </row>
    <row r="383" spans="1:5" ht="102">
      <c r="A383" t="s">
        <v>43</v>
      </c>
      <c r="E383" s="29" t="s">
        <v>516</v>
      </c>
    </row>
    <row r="384" spans="1:16" ht="12.75">
      <c r="A384" s="19" t="s">
        <v>35</v>
      </c>
      <c s="23" t="s">
        <v>529</v>
      </c>
      <c s="23" t="s">
        <v>530</v>
      </c>
      <c s="19" t="s">
        <v>37</v>
      </c>
      <c s="24" t="s">
        <v>531</v>
      </c>
      <c s="25" t="s">
        <v>73</v>
      </c>
      <c s="26">
        <v>8.001</v>
      </c>
      <c s="27">
        <v>0</v>
      </c>
      <c s="27">
        <f>ROUND(ROUND(H384,2)*ROUND(G384,3),2)</f>
      </c>
      <c r="O384">
        <f>(I384*21)/100</f>
      </c>
      <c t="s">
        <v>13</v>
      </c>
    </row>
    <row r="385" spans="1:5" ht="25.5">
      <c r="A385" s="28" t="s">
        <v>40</v>
      </c>
      <c r="E385" s="29" t="s">
        <v>532</v>
      </c>
    </row>
    <row r="386" spans="1:5" ht="76.5">
      <c r="A386" s="30" t="s">
        <v>42</v>
      </c>
      <c r="E386" s="31" t="s">
        <v>533</v>
      </c>
    </row>
    <row r="387" spans="1:5" ht="76.5">
      <c r="A387" t="s">
        <v>43</v>
      </c>
      <c r="E387" s="29" t="s">
        <v>534</v>
      </c>
    </row>
    <row r="388" spans="1:16" ht="12.75">
      <c r="A388" s="19" t="s">
        <v>35</v>
      </c>
      <c s="23" t="s">
        <v>535</v>
      </c>
      <c s="23" t="s">
        <v>536</v>
      </c>
      <c s="19" t="s">
        <v>37</v>
      </c>
      <c s="24" t="s">
        <v>537</v>
      </c>
      <c s="25" t="s">
        <v>144</v>
      </c>
      <c s="26">
        <v>27.42</v>
      </c>
      <c s="27">
        <v>0</v>
      </c>
      <c s="27">
        <f>ROUND(ROUND(H388,2)*ROUND(G388,3),2)</f>
      </c>
      <c r="O388">
        <f>(I388*21)/100</f>
      </c>
      <c t="s">
        <v>13</v>
      </c>
    </row>
    <row r="389" spans="1:5" ht="25.5">
      <c r="A389" s="28" t="s">
        <v>40</v>
      </c>
      <c r="E389" s="29" t="s">
        <v>514</v>
      </c>
    </row>
    <row r="390" spans="1:5" ht="12.75">
      <c r="A390" s="30" t="s">
        <v>42</v>
      </c>
      <c r="E390" s="31" t="s">
        <v>538</v>
      </c>
    </row>
    <row r="391" spans="1:5" ht="114.75">
      <c r="A391" t="s">
        <v>43</v>
      </c>
      <c r="E391" s="29" t="s">
        <v>539</v>
      </c>
    </row>
    <row r="392" spans="1:16" ht="12.75">
      <c r="A392" s="19" t="s">
        <v>35</v>
      </c>
      <c s="23" t="s">
        <v>540</v>
      </c>
      <c s="23" t="s">
        <v>541</v>
      </c>
      <c s="19" t="s">
        <v>37</v>
      </c>
      <c s="24" t="s">
        <v>542</v>
      </c>
      <c s="25" t="s">
        <v>173</v>
      </c>
      <c s="26">
        <v>4</v>
      </c>
      <c s="27">
        <v>0</v>
      </c>
      <c s="27">
        <f>ROUND(ROUND(H392,2)*ROUND(G392,3),2)</f>
      </c>
      <c r="O392">
        <f>(I392*21)/100</f>
      </c>
      <c t="s">
        <v>13</v>
      </c>
    </row>
    <row r="393" spans="1:5" ht="12.75">
      <c r="A393" s="28" t="s">
        <v>40</v>
      </c>
      <c r="E393" s="29" t="s">
        <v>37</v>
      </c>
    </row>
    <row r="394" spans="1:5" ht="12.75">
      <c r="A394" s="30" t="s">
        <v>42</v>
      </c>
      <c r="E394" s="31" t="s">
        <v>543</v>
      </c>
    </row>
    <row r="395" spans="1:5" ht="89.25">
      <c r="A395" t="s">
        <v>43</v>
      </c>
      <c r="E395" s="29" t="s">
        <v>544</v>
      </c>
    </row>
    <row r="396" spans="1:16" ht="12.75">
      <c r="A396" s="19" t="s">
        <v>35</v>
      </c>
      <c s="23" t="s">
        <v>545</v>
      </c>
      <c s="23" t="s">
        <v>546</v>
      </c>
      <c s="19" t="s">
        <v>37</v>
      </c>
      <c s="24" t="s">
        <v>547</v>
      </c>
      <c s="25" t="s">
        <v>48</v>
      </c>
      <c s="26">
        <v>2</v>
      </c>
      <c s="27">
        <v>0</v>
      </c>
      <c s="27">
        <f>ROUND(ROUND(H396,2)*ROUND(G396,3),2)</f>
      </c>
      <c r="O396">
        <f>(I396*21)/100</f>
      </c>
      <c t="s">
        <v>13</v>
      </c>
    </row>
    <row r="397" spans="1:5" ht="25.5">
      <c r="A397" s="28" t="s">
        <v>40</v>
      </c>
      <c r="E397" s="29" t="s">
        <v>548</v>
      </c>
    </row>
    <row r="398" spans="1:5" ht="12.75">
      <c r="A398" s="30" t="s">
        <v>42</v>
      </c>
      <c r="E398" s="31" t="s">
        <v>461</v>
      </c>
    </row>
    <row r="399" spans="1:5" ht="12.75">
      <c r="A399" t="s">
        <v>43</v>
      </c>
      <c r="E399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